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63391" windowWidth="12120" windowHeight="9120" tabRatio="521" activeTab="4"/>
  </bookViews>
  <sheets>
    <sheet name="Income Statement" sheetId="1" r:id="rId1"/>
    <sheet name="Balance Sheet" sheetId="2" r:id="rId2"/>
    <sheet name="Equity" sheetId="3" r:id="rId3"/>
    <sheet name="Cash Flow" sheetId="4" r:id="rId4"/>
    <sheet name="Notes to financial report" sheetId="5" r:id="rId5"/>
  </sheets>
  <externalReferences>
    <externalReference r:id="rId8"/>
    <externalReference r:id="rId9"/>
    <externalReference r:id="rId10"/>
  </externalReferences>
  <definedNames>
    <definedName name="_xlnm.Print_Area" localSheetId="1">'Balance Sheet'!$A$1:$F$59</definedName>
    <definedName name="_xlnm.Print_Area" localSheetId="3">'Cash Flow'!$A$1:$J$60</definedName>
    <definedName name="_xlnm.Print_Area" localSheetId="2">'Equity'!$A$1:$K$40</definedName>
    <definedName name="_xlnm.Print_Area" localSheetId="0">'Income Statement'!$A$1:$K$42</definedName>
    <definedName name="_xlnm.Print_Area" localSheetId="4">'Notes to financial report'!$A$1:$P$416</definedName>
    <definedName name="_xlnm.Print_Titles" localSheetId="4">'Notes to financial report'!$1:$4</definedName>
    <definedName name="Z_2884641C_E18C_44C3_9F5A_4FC11B997D3B_.wvu.PrintArea" localSheetId="1" hidden="1">'Balance Sheet'!$A$1:$F$59</definedName>
    <definedName name="Z_2884641C_E18C_44C3_9F5A_4FC11B997D3B_.wvu.PrintArea" localSheetId="3" hidden="1">'Cash Flow'!$A$1:$J$60</definedName>
    <definedName name="Z_2884641C_E18C_44C3_9F5A_4FC11B997D3B_.wvu.PrintArea" localSheetId="2" hidden="1">'Equity'!$A$1:$K$40</definedName>
    <definedName name="Z_2884641C_E18C_44C3_9F5A_4FC11B997D3B_.wvu.PrintArea" localSheetId="0" hidden="1">'Income Statement'!$A$1:$K$41</definedName>
    <definedName name="Z_2884641C_E18C_44C3_9F5A_4FC11B997D3B_.wvu.PrintArea" localSheetId="4" hidden="1">'Notes to financial report'!$A$1:$P$416</definedName>
    <definedName name="Z_2884641C_E18C_44C3_9F5A_4FC11B997D3B_.wvu.PrintTitles" localSheetId="4" hidden="1">'Notes to financial report'!$1:$4</definedName>
    <definedName name="Z_2884641C_E18C_44C3_9F5A_4FC11B997D3B_.wvu.Rows" localSheetId="3" hidden="1">'Cash Flow'!#REF!,'Cash Flow'!#REF!</definedName>
    <definedName name="Z_2884641C_E18C_44C3_9F5A_4FC11B997D3B_.wvu.Rows" localSheetId="4" hidden="1">'Notes to financial report'!$233:$234,'Notes to financial report'!#REF!,'Notes to financial report'!#REF!,'Notes to financial report'!$266:$266,'Notes to financial report'!$269:$269,'Notes to financial report'!$272:$272,'Notes to financial report'!#REF!,'Notes to financial report'!#REF!</definedName>
  </definedNames>
  <calcPr fullCalcOnLoad="1"/>
</workbook>
</file>

<file path=xl/sharedStrings.xml><?xml version="1.0" encoding="utf-8"?>
<sst xmlns="http://schemas.openxmlformats.org/spreadsheetml/2006/main" count="601" uniqueCount="358">
  <si>
    <t>FRS 140 requires land and building (completed properties) held to earn rental and/or capital appreciation to be accounted for as investment property. FRS 140 also stated that some properties comprise a portion that is held to earn rentals or for capital appreciation and another portion that is held for use in the production or supply of goods or services or for administrative purposes, if these portions could be sold separately (or leased out separately under a finance lease), an entity accounts for the portions separately. If the portions could not be sold separately, the property is investment property only if an insignificant portion is held for use in the production of supply of goods or services or for administrative purposes. The Group has reclassified such property which was previously presented as part of the property, plant and equipment to investment property. Following initial recognition, investment properties are carried at cost less accumulated depreciation and accumulated impairment losses. Freehold lands are not depreciated. Investment properties carried at cost are depreciated over the estimated economic useful lives.</t>
  </si>
  <si>
    <t>In prior year, the Group has separately disclosed investment properties to non-current asset and current asset. Investment properties - non current are stated at cost less accumulated depreciation and accumulated impairment losses. Investment properties - current are properties held for disposals and are stated at the lower of cost less accumulated depreciation and accumulated impairment losses and net realisable value.</t>
  </si>
  <si>
    <t>Investment in subsidiary</t>
  </si>
  <si>
    <t>Review of performance</t>
  </si>
  <si>
    <t>There were no unusual items affecting assets, liabilities, equity, net income or cash flows during the current quarter and financial period-to-date under review.</t>
  </si>
  <si>
    <t>There were no material changes in estimates of amount reported during the current quarter and financial period-to-date results.</t>
  </si>
  <si>
    <t xml:space="preserve">There were no issuance and repayment of debt and equity securities, share buy-backs, share cancellations, shares held as treasury shares and resale of treasury shares for the current quarter and financial period-to-date under review. </t>
  </si>
  <si>
    <t xml:space="preserve">No dividend was paid for the current quarter and financial period-to-date under review. </t>
  </si>
  <si>
    <t>Capital commitments not provided for in the interim financial statements are as follows:</t>
  </si>
  <si>
    <t>Post balance sheet events</t>
  </si>
  <si>
    <t>There are no material events after the period end that have not been reflected in the financial report for the financial statement for the financial period ended 31 March 2006.</t>
  </si>
  <si>
    <t>Not applicable as the Group did not publish any profit forecast.</t>
  </si>
  <si>
    <t>Current tax - Malaysian tax</t>
  </si>
  <si>
    <t>Current tax - Overseas</t>
  </si>
  <si>
    <t>Sale of unquoted investments and properties</t>
  </si>
  <si>
    <t>The disposal of properties for the current quarter and financial period-to-date are as follows:</t>
  </si>
  <si>
    <t>Details of investments in quoted securities are as follows:</t>
  </si>
  <si>
    <t>Status of corporate proposals announced</t>
  </si>
  <si>
    <t>Borrowings and debt securities</t>
  </si>
  <si>
    <t>Non-current</t>
  </si>
  <si>
    <t>As at the reporting date, the Group does not have any off balance sheet financial instruments.</t>
  </si>
  <si>
    <t>(Loss)/earnings per share (sen)</t>
  </si>
  <si>
    <t>Operating loss before working capital changes</t>
  </si>
  <si>
    <t>The following comparative amounts have been restated due to the adoption of new and revised FRSs :</t>
  </si>
  <si>
    <t>Performance Bonds issued in respect of due performance of contracts awarded to a subsidiary company</t>
  </si>
  <si>
    <t>There were no corporate proposal announced but not completed as at the date of this report.</t>
  </si>
  <si>
    <t>RESULTS</t>
  </si>
  <si>
    <t>RM'000</t>
  </si>
  <si>
    <t>(a)</t>
  </si>
  <si>
    <t>Revenue</t>
  </si>
  <si>
    <t>(b)</t>
  </si>
  <si>
    <t>(i)</t>
  </si>
  <si>
    <t>Property, plant and equipment</t>
  </si>
  <si>
    <t>Other operating income</t>
  </si>
  <si>
    <t>Finance costs</t>
  </si>
  <si>
    <t>Interest expense</t>
  </si>
  <si>
    <t>Inventories</t>
  </si>
  <si>
    <t>Cash and bank balances</t>
  </si>
  <si>
    <t>Bank overdrafts</t>
  </si>
  <si>
    <t>Taxation</t>
  </si>
  <si>
    <t>Earnings per share</t>
  </si>
  <si>
    <t>Total ordinary shares issued ('000)</t>
  </si>
  <si>
    <t>Intangible assets</t>
  </si>
  <si>
    <t xml:space="preserve">Non-operating items </t>
  </si>
  <si>
    <t>REVENUE</t>
  </si>
  <si>
    <t>Income tax</t>
  </si>
  <si>
    <t>(RM'000)</t>
  </si>
  <si>
    <t>Comparative</t>
  </si>
  <si>
    <t>Non-cash items</t>
  </si>
  <si>
    <t>Changes in working capital</t>
  </si>
  <si>
    <t>Net change in current assets</t>
  </si>
  <si>
    <t>Net change in current liabilities</t>
  </si>
  <si>
    <t>Share</t>
  </si>
  <si>
    <t>- Basic (sen)</t>
  </si>
  <si>
    <t>A1</t>
  </si>
  <si>
    <t>A2</t>
  </si>
  <si>
    <t>A3</t>
  </si>
  <si>
    <t>A4</t>
  </si>
  <si>
    <t>A5</t>
  </si>
  <si>
    <t>A6</t>
  </si>
  <si>
    <t>A7</t>
  </si>
  <si>
    <t>A8</t>
  </si>
  <si>
    <t>A9</t>
  </si>
  <si>
    <t>A10</t>
  </si>
  <si>
    <t>A11</t>
  </si>
  <si>
    <t>A12</t>
  </si>
  <si>
    <t>Debts and equity securities</t>
  </si>
  <si>
    <t>Dividends paid</t>
  </si>
  <si>
    <t>Changes in contingent liabilities and contingent assets</t>
  </si>
  <si>
    <t>B1</t>
  </si>
  <si>
    <t>B2</t>
  </si>
  <si>
    <t>B3</t>
  </si>
  <si>
    <t>B4</t>
  </si>
  <si>
    <t>B5</t>
  </si>
  <si>
    <t>B6</t>
  </si>
  <si>
    <t>B7</t>
  </si>
  <si>
    <t>B8</t>
  </si>
  <si>
    <t>B9</t>
  </si>
  <si>
    <t>B10</t>
  </si>
  <si>
    <t>B11</t>
  </si>
  <si>
    <t>B12</t>
  </si>
  <si>
    <t>B13</t>
  </si>
  <si>
    <t>Variance of profit forecast</t>
  </si>
  <si>
    <t>Off balance sheet financial instruments</t>
  </si>
  <si>
    <t>Changes in material litigation</t>
  </si>
  <si>
    <t>Malaysia</t>
  </si>
  <si>
    <t>(ii)</t>
  </si>
  <si>
    <t>(iii)</t>
  </si>
  <si>
    <t>At cost</t>
  </si>
  <si>
    <t>At market value</t>
  </si>
  <si>
    <t>to</t>
  </si>
  <si>
    <t>Share premium</t>
  </si>
  <si>
    <t>capital</t>
  </si>
  <si>
    <t>Interest income</t>
  </si>
  <si>
    <t>Long term borrowings</t>
  </si>
  <si>
    <t>Total</t>
  </si>
  <si>
    <t>cumulative to</t>
  </si>
  <si>
    <t>ended</t>
  </si>
  <si>
    <t>cumulative</t>
  </si>
  <si>
    <t>quarter</t>
  </si>
  <si>
    <t>B</t>
  </si>
  <si>
    <t>A</t>
  </si>
  <si>
    <t>Seasonality or cyclicality factors</t>
  </si>
  <si>
    <t>Approved but not contracted for</t>
  </si>
  <si>
    <t>Changes in the composition of the Group</t>
  </si>
  <si>
    <t>Current year prospects</t>
  </si>
  <si>
    <t>Tax expense</t>
  </si>
  <si>
    <t xml:space="preserve"> </t>
  </si>
  <si>
    <t>Consolidated</t>
  </si>
  <si>
    <t>Share capital</t>
  </si>
  <si>
    <t>Elimination</t>
  </si>
  <si>
    <t>Current</t>
  </si>
  <si>
    <t>Unsecured</t>
  </si>
  <si>
    <t>Secured</t>
  </si>
  <si>
    <t>External Sales</t>
  </si>
  <si>
    <t>Total revenue</t>
  </si>
  <si>
    <t>Dividend</t>
  </si>
  <si>
    <t>LFE CORPORATION BERHAD</t>
  </si>
  <si>
    <t>CONDENSED CONSOLIDATED INCOME STATEMENTS (UNAUDITED)</t>
  </si>
  <si>
    <t>Individual Quarter</t>
  </si>
  <si>
    <t>Cumulative Quarters</t>
  </si>
  <si>
    <t>Current year quarter</t>
  </si>
  <si>
    <t>Preceding year corresponding quarter</t>
  </si>
  <si>
    <t>Current year-to-date</t>
  </si>
  <si>
    <t>Preceding year corresponding period</t>
  </si>
  <si>
    <t>(Company No: 579343-A)</t>
  </si>
  <si>
    <t>NOTES TO THE INTERIM FINANCIAL REPORT</t>
  </si>
  <si>
    <t>Electrical</t>
  </si>
  <si>
    <t>Segmental reporting</t>
  </si>
  <si>
    <t>Overseas</t>
  </si>
  <si>
    <t xml:space="preserve">Changes </t>
  </si>
  <si>
    <t>Corporate guarantees issued to financial institutions in respect of credit facilities granted to subsidiary companies</t>
  </si>
  <si>
    <t>Banker guarantees issued by financial institutions in respect of due performance of contracts awarded to subsidiary companies</t>
  </si>
  <si>
    <t>A13</t>
  </si>
  <si>
    <t>Investments</t>
  </si>
  <si>
    <t>A14</t>
  </si>
  <si>
    <t xml:space="preserve"> - Mayduct Technology Sdn Bhd</t>
  </si>
  <si>
    <t>RM</t>
  </si>
  <si>
    <t xml:space="preserve"> - Lew Mew Choi</t>
  </si>
  <si>
    <t>#</t>
  </si>
  <si>
    <t>These transactions have been entered into under negotiated terms.</t>
  </si>
  <si>
    <t>Comparison between the current quarter and immediate preceding quarter</t>
  </si>
  <si>
    <t>(Company No : 579343-A)</t>
  </si>
  <si>
    <t>(Company Bo : 579343-A)</t>
  </si>
  <si>
    <t>Investment properties</t>
  </si>
  <si>
    <t>Trade receivables</t>
  </si>
  <si>
    <t>Other receivables</t>
  </si>
  <si>
    <t>Trade payables</t>
  </si>
  <si>
    <t xml:space="preserve">Other payables </t>
  </si>
  <si>
    <t>Amount due from contract customers</t>
  </si>
  <si>
    <t>Amount due to contract customers</t>
  </si>
  <si>
    <t>Overdrafts and short term borrowings</t>
  </si>
  <si>
    <t>Non Distributable</t>
  </si>
  <si>
    <t>Distributable</t>
  </si>
  <si>
    <t>Cash &amp; cash equivalents comprise:</t>
  </si>
  <si>
    <t>CONDENSED CONSOLIDATED STATEMENTS OF CHANGES IN EQUITY (UNAUDITED)</t>
  </si>
  <si>
    <t>CONDENSED CONSOLIDATED BALANCE SHEETS (UNAUDITED)</t>
  </si>
  <si>
    <t>B14</t>
  </si>
  <si>
    <t>Authorised for issue</t>
  </si>
  <si>
    <t>Other investments</t>
  </si>
  <si>
    <t>Purchase of property, plant and equipment</t>
  </si>
  <si>
    <t>premium</t>
  </si>
  <si>
    <t>Amount owing to directors</t>
  </si>
  <si>
    <t>end of current</t>
  </si>
  <si>
    <t>- Diluted (sen)</t>
  </si>
  <si>
    <t>The Group does not have in issue any financial instrument or other contract that may entitle its holder to ordinary shares and therefore, dilutive to its basic earnings per share.</t>
  </si>
  <si>
    <t>Cash Flows From Operating Activities</t>
  </si>
  <si>
    <t>Cash Flows From Investing Activities</t>
  </si>
  <si>
    <t>Cash Flows From Financing Activities</t>
  </si>
  <si>
    <t>Qualification of financial statements</t>
  </si>
  <si>
    <t xml:space="preserve">     </t>
  </si>
  <si>
    <t>Basic earnings per share</t>
  </si>
  <si>
    <t>Diluted earnings per share</t>
  </si>
  <si>
    <t>N/A</t>
  </si>
  <si>
    <t>Changes in accounting estimates</t>
  </si>
  <si>
    <t xml:space="preserve">Property &amp; </t>
  </si>
  <si>
    <t>Corporate guarantees given to suppliers of raw materials purchased by subsidiary companies</t>
  </si>
  <si>
    <t>At carrying value/book value (after provision for diminution in value)</t>
  </si>
  <si>
    <t>(Note B13)</t>
  </si>
  <si>
    <t>Net loss for the period</t>
  </si>
  <si>
    <t>Business segment</t>
  </si>
  <si>
    <t xml:space="preserve">cumulative </t>
  </si>
  <si>
    <t>The Group’s operations are not materially affected by seasonal or cyclical factors. The general economic scenario and construction cycle would however have an impact on the Group’s operations.</t>
  </si>
  <si>
    <t xml:space="preserve">Unusual and extraordinary items </t>
  </si>
  <si>
    <t>Current quarter ended</t>
  </si>
  <si>
    <t>Cumulative quarter ended</t>
  </si>
  <si>
    <t>Proceed from sale of property, plant and equipment</t>
  </si>
  <si>
    <t xml:space="preserve">      </t>
  </si>
  <si>
    <t>Adjustments for :</t>
  </si>
  <si>
    <t>Cash &amp; cash equivalents at beginning of year</t>
  </si>
  <si>
    <t>CONDENSED CONSOLIDATED CASH FLOW STATEMENTS (UNAUDITED)</t>
  </si>
  <si>
    <t>year quarter</t>
  </si>
  <si>
    <t xml:space="preserve">preceding </t>
  </si>
  <si>
    <t>Unaudited as at</t>
  </si>
  <si>
    <t>Repayment of term loans and other bank borrowings</t>
  </si>
  <si>
    <t>Repayment of hire purchase liabilities</t>
  </si>
  <si>
    <t>Less : Pledged deposit</t>
  </si>
  <si>
    <t>As at 1January 2005</t>
  </si>
  <si>
    <t>(Loss)/earnings per ordinary share:</t>
  </si>
  <si>
    <t>Letter of guarantee issued by a subsidiary to a third party</t>
  </si>
  <si>
    <t>Investment in associate</t>
  </si>
  <si>
    <t>Deferred tax liabilities</t>
  </si>
  <si>
    <t>Cash &amp; cash equivalents at end of period</t>
  </si>
  <si>
    <t>Fixed deposits placed with licensed banks</t>
  </si>
  <si>
    <t>Operating loss</t>
  </si>
  <si>
    <t>Reserve</t>
  </si>
  <si>
    <t>Sales proceeds</t>
  </si>
  <si>
    <t>Carrying value</t>
  </si>
  <si>
    <t>Disposal of investment properties</t>
  </si>
  <si>
    <t>Save for the above, there were no changes in the composition of the Group for the current quarter under review.</t>
  </si>
  <si>
    <t xml:space="preserve"> - Kejuruteraan Rayton Sdn Bhd (a substantial shareholder and director of the Company)</t>
  </si>
  <si>
    <t>Rental income receivable</t>
  </si>
  <si>
    <t>Rental expenses paid to a director</t>
  </si>
  <si>
    <t>Purchase or disposal of quoted securities</t>
  </si>
  <si>
    <t xml:space="preserve">Exchange </t>
  </si>
  <si>
    <t>reserve</t>
  </si>
  <si>
    <t xml:space="preserve">Exchange differences on translation </t>
  </si>
  <si>
    <t>31.12.05</t>
  </si>
  <si>
    <t>31.12.2005</t>
  </si>
  <si>
    <t>As at 31 December 2005</t>
  </si>
  <si>
    <t xml:space="preserve">Trading &amp; </t>
  </si>
  <si>
    <t>(Loss)/ profit after tax</t>
  </si>
  <si>
    <t>Minority interest</t>
  </si>
  <si>
    <t>There is no pending material litigation either as plaintiff or defendant as at the date of this report, which could have a material impact on the financial position of the Group.</t>
  </si>
  <si>
    <t>The changes in contingent liabilities of the Company and the Group since the date of the last financial statements to the date of this report are as follows:</t>
  </si>
  <si>
    <t>The basic earnings per share has been calculated by dividing the Group's net loss for the period by the weighted average number of shares in issue .</t>
  </si>
  <si>
    <t>Net loss (RM'000)</t>
  </si>
  <si>
    <t>Net assets per share (RM)</t>
  </si>
  <si>
    <t>31.03.05</t>
  </si>
  <si>
    <t>31.03.06</t>
  </si>
  <si>
    <t>31.03.2006</t>
  </si>
  <si>
    <t>For the first quarter ended 31 March 2006</t>
  </si>
  <si>
    <t>The Group's segmental report for the current period ended 31st March 2006 are as follows:-</t>
  </si>
  <si>
    <t>Proceeds from short term borrowings</t>
  </si>
  <si>
    <t>There were no changes in valuation on property, plant and equipment from the audited financial statements for the year ended 31 December 2005.</t>
  </si>
  <si>
    <t>3 months</t>
  </si>
  <si>
    <t>Details of the Group’s borrowings (which are denominated in Ringgit Malaysia) as at 31 March 2006 are as follows:</t>
  </si>
  <si>
    <t>No interim dividend has been recommended for the current quarter under review.</t>
  </si>
  <si>
    <t>31.03.2005</t>
  </si>
  <si>
    <t>EXPLANATORY NOTES AS PER FRS 134</t>
  </si>
  <si>
    <t>As at 31 March 2006</t>
  </si>
  <si>
    <t>As at 1January 2006</t>
  </si>
  <si>
    <t>Attributable to :</t>
  </si>
  <si>
    <t>Non-current assets</t>
  </si>
  <si>
    <t>Total liabilities</t>
  </si>
  <si>
    <t>Minority</t>
  </si>
  <si>
    <t xml:space="preserve">Overprovision for underwriting </t>
  </si>
  <si>
    <t xml:space="preserve">       commission</t>
  </si>
  <si>
    <t>(c)</t>
  </si>
  <si>
    <t>Restatement of comparative amounts</t>
  </si>
  <si>
    <t>(d)</t>
  </si>
  <si>
    <t>As restated</t>
  </si>
  <si>
    <t>i)</t>
  </si>
  <si>
    <t>ii)</t>
  </si>
  <si>
    <t>iii)</t>
  </si>
  <si>
    <t>Property held for development</t>
  </si>
  <si>
    <t xml:space="preserve">Income taxes (paid)/refund </t>
  </si>
  <si>
    <t>Acquisition of new subsidiaries</t>
  </si>
  <si>
    <t>Net cash generated from/(used in) operating activities</t>
  </si>
  <si>
    <t>Contract revenue receivable from a company in which a director and substantial shareholder has interests</t>
  </si>
  <si>
    <t>Purchases from a company in which a director and substantial shareholder has interests</t>
  </si>
  <si>
    <t>Loss before taxation</t>
  </si>
  <si>
    <t>Gain on disposal</t>
  </si>
  <si>
    <t xml:space="preserve">  </t>
  </si>
  <si>
    <t xml:space="preserve">As at </t>
  </si>
  <si>
    <t>Adjustment</t>
  </si>
  <si>
    <t>Audited</t>
  </si>
  <si>
    <t>Current assets</t>
  </si>
  <si>
    <t>FRS 117 Leases</t>
  </si>
  <si>
    <t>Loss from operations</t>
  </si>
  <si>
    <t>Net cash (used in)/generated from investing activities</t>
  </si>
  <si>
    <t>Net cash generated from financing activities</t>
  </si>
  <si>
    <t>Net increase/(decrease) in cash and cash equivalents</t>
  </si>
  <si>
    <t>Total non-current assets</t>
  </si>
  <si>
    <t>Total current assets</t>
  </si>
  <si>
    <t>Total equity attibutable to shareholders of the Company</t>
  </si>
  <si>
    <t>Total current liabilities</t>
  </si>
  <si>
    <t>Total non-current liabilities</t>
  </si>
  <si>
    <t>Assets</t>
  </si>
  <si>
    <t>Total assets</t>
  </si>
  <si>
    <t>Equity</t>
  </si>
  <si>
    <t xml:space="preserve">Total equity         </t>
  </si>
  <si>
    <t>Liabilities</t>
  </si>
  <si>
    <t>Total equity and liabilities</t>
  </si>
  <si>
    <t>Interests</t>
  </si>
  <si>
    <t>Retained</t>
  </si>
  <si>
    <t>earnings</t>
  </si>
  <si>
    <t>Equity holders of the company</t>
  </si>
  <si>
    <t>The interim financial report has been prepared in accordance with the same accounting policies adopted in the 2005 annual financial statements, except for the accounting policy changes that are expected to be reflected in the 2006 annual financial statements. Details of these changes in accounting policies are set out in Note A2.</t>
  </si>
  <si>
    <t>The preparation of an interim financial report in conformity with FRS 134, Interim Financial Reporting requires management to make judgements, estimates and assumptions that affect the application of policies and reported amounts of assets and liabilities, income and expenses on a year to date basis. Actual results may differ from these estimates.</t>
  </si>
  <si>
    <t>This interim financial report contains condensed consolidated financial statements and selected explanatory notes. The notes include an explanation of events and transactions that are significant to an understanding of the changes in financial position and performance of the Group since the 2005 annual financial statements. The condensed consolidated interim financial statements and notes thereon do not include all of the information required for full set of financial statements prepared in accordance with FRSs.</t>
  </si>
  <si>
    <t>Changes in presentation (FRS 101, Presentation of Financial Statements and FRS 127, Consolidated and  Separate Financial Statements)</t>
  </si>
  <si>
    <t>Cash and cash equivalents</t>
  </si>
  <si>
    <t xml:space="preserve">In prior years, cash and cash equivalents consist of cash on hand, balances and deposits with banks and highly liquid investments which have an insignificant risk of changes in value. Included in cash and cash equivalents of the Group was fixed deposits pledged for as security for bank guarantees and overdraft facilities granted to its subsidiaries. </t>
  </si>
  <si>
    <t>The presentation of non-current fixed deposits placed with licensed banks in the consolidated balance sheet for the comparative period has been restated accordingly.</t>
  </si>
  <si>
    <t>In prior years, minority interests at the balance sheet date were presented in the consolidated balance sheet separately from liabilities and as deduction from net assets. Minority interests in the results of the Group for the year were also separately presented in the income statement as a deduction before arriving at the profit attributable to shareholders.</t>
  </si>
  <si>
    <t>With effect from 1 January 2006, in order to comply with FRS 101 and FRS 127, minority interests at the date of the balance sheet are presented in the consolidated balance sheet within equity, separately from equity attributable to the equity holders of the parent, and minority interests in the results of the Group for the period are presented on the face of the consolidated income statement as an allocation of the total profit or loss for the period between the minority interests and the equity holders of the parent.</t>
  </si>
  <si>
    <t>The presentation of minority interests in the consolidated balance sheet, income statement and statement of changes in equity for the comparative period has been restated accordingly.</t>
  </si>
  <si>
    <t>Investment property (FRS 140, Investment property and FRS 116, Property, plant and equipment)</t>
  </si>
  <si>
    <t xml:space="preserve">In prior year, the Group has separately disclosed a property held under development of which intended to be sold upon completion of construction. </t>
  </si>
  <si>
    <t>The Group has not applied the following three FRSs which are effective for annual periods beginning on or after 1 October 2006.</t>
  </si>
  <si>
    <t>The financial statements for the year ended 31 December 2005 was not subject to any audit qualification.</t>
  </si>
  <si>
    <t>Share of results of associate</t>
  </si>
  <si>
    <t>Contracted but not provided for in the financial statements</t>
  </si>
  <si>
    <t>This interim financial report has been prepared in accordance with the applicable disclosure provisions of the Listing Requirements of the Bursa Malaysia Securities Berhad ("Bursa Securities"), including compliance with Financial Reporting Standard (FRS) 134, Interim Financial Reporting, issued by the Malaysian Accounting Standards Board ("MASB").</t>
  </si>
  <si>
    <t>A15</t>
  </si>
  <si>
    <t xml:space="preserve">Unaudited </t>
  </si>
  <si>
    <t xml:space="preserve">Audited </t>
  </si>
  <si>
    <t>(restated)</t>
  </si>
  <si>
    <t>Operating expenses</t>
  </si>
  <si>
    <t>Minority interests</t>
  </si>
  <si>
    <t xml:space="preserve">(The Condensed Consolidated Income Statements should be read in conjunction with the audited financial statements for the year ended 31 December 2005) </t>
  </si>
  <si>
    <t>(The Condensed Consolidated Balance Sheets should be read in conjunction with the audited financial statements for the year ended 31 December 2005)</t>
  </si>
  <si>
    <t>Fixed deposits with licensed banks</t>
  </si>
  <si>
    <t>(The Condensed Consolidated Statements of Changes in Equity should be read in conjunction with the audited financial statements for the year ended 31 December 2005)</t>
  </si>
  <si>
    <t>(The Condensed Consolidated Cash Flow Statement should be read in conjunction with the audited annual financial statements for the year ended 31 December 2005)</t>
  </si>
  <si>
    <t>Basis of preparation</t>
  </si>
  <si>
    <t>Non-current assets held for sale (FRS 5, Non-current assets held for sale and discontinued operations and FRS 127, Consolidated and separate financial statements)</t>
  </si>
  <si>
    <t>FRS 124 Related party disclosures</t>
  </si>
  <si>
    <t>FRS 139 Financial instruments: Recognition and measurement</t>
  </si>
  <si>
    <t>&amp; mechanical</t>
  </si>
  <si>
    <t>investment</t>
  </si>
  <si>
    <t>holding</t>
  </si>
  <si>
    <t>distribution of</t>
  </si>
  <si>
    <t xml:space="preserve">computer </t>
  </si>
  <si>
    <t>products</t>
  </si>
  <si>
    <t>Net loss</t>
  </si>
  <si>
    <t>Valuation of property, plant and equipment</t>
  </si>
  <si>
    <t>Capital commitments</t>
  </si>
  <si>
    <t>Related party transactions</t>
  </si>
  <si>
    <t xml:space="preserve">Additional information required by Bursa Malaysia Securities Berhad listing requirements </t>
  </si>
  <si>
    <t xml:space="preserve">Tax is not provided for the local companies during the current quarter as some of the companies are in tax loss postion, whilst others are utilising its tax losses and capital allowances brought forward to set off against its taxable income. The current quarter taxation represents a tax provision on overseas subsidiaries which is payable on turnover. </t>
  </si>
  <si>
    <t>There was no purchase or disposal of quoted securities for the quarter under review and financial period-to-date.</t>
  </si>
  <si>
    <t>The first quarterly report was authorised for issue by the Board of Directors in accordance with a resolution of the directors on  29 May 2006.</t>
  </si>
  <si>
    <t>The financial reporting relating to the financial year ended 31 December 2005 that is included in the interim financial report as being previously reported information does not constitute the Company’s statutory financial statements for that financial year but is derive from those financial statements other than those have been restated as a result of the change in accounting policies. Statutory financial statements for the year ended 31 December 2005 are available from the Company’s registered office.</t>
  </si>
  <si>
    <t>With effect from 1 January 2006, in order to comply with FRS 101, cash and cash equivalents which are restricted from being exchanged or used to settle a liability for at least twelve months after the balance sheet date is now reclassified as non-current assets as fixed deposits placed with licensed banks.</t>
  </si>
  <si>
    <t>In the consolidated balance sheet, cash and cash equivalents which are restricted from being exchanged or used to settle liabilities for at least twelve months after the balance sheet date are now reclassified as non-current assets as at the balance sheet date as follows:</t>
  </si>
  <si>
    <t xml:space="preserve">Investment properties </t>
  </si>
  <si>
    <t>On 1 February 2006, LFE Corporation Berhad ("the Company" or "LFECorp") acquired one hundred and twenty thousand (120,000) ordinary shares of RM 1.00 each in its associated company known as Bestgate Development Sdn. Bhd., ("Bestgate") for a total cash consideration of RM 120,000 from Malinvest Sdn. Bhd. LFECorp had on the same day acquired another forty thousand (40,000) ordinary shares of RM 1.00 for a total cash consideration of RM 40,000 from L.T. Wong (Holdings) Sdn. Bhd. Upon completion of the acquisition, LFECorp would have a total of five hundred and ten thousand (510,000) ordinary shares of RM1.00 each in Bestgate which represents fifty one percent (51%) of the total issued and paid-up share capital of Bestgate thereby resulting in Bestgate becoming a subsidiary of LFECorp.</t>
  </si>
  <si>
    <t>On 22 February 2006, LFE Engineering Sdn. Bhd.("LFEE") had acquired 51% equity interest in Poly Gulf E&amp;C (L.L.C.) ("PolyGulf"), a limited liability company duly registered in and under the laws of the United Arab Emirates ("UAE") from an unrelated third party for a nominal purchase consideration of AED1.00 (equivalent to approximately RM1.00) thereby resulting in PolyGulf becoming a subsidiary of LFECorp.</t>
  </si>
  <si>
    <t>The Group recorded total revenue of RM28.9 million for 3-months period ended 31 March 2006 as compared to RM 4.5 million for preceding year corresponding period. This is due to significatly higher volume of works completed during the financial quarter under review.</t>
  </si>
  <si>
    <t>For the period ended 31 March 2006</t>
  </si>
  <si>
    <t>The Group reported a revenue and pre-tax loss for the current quarter of RM28.9 million and RM 3.2 million respectively when compared to the previous quarter revenue of RM 20.6 million and pre-tax loss of RM 25.9 million. The higher revenue recorded in the current quarter as compared with the previous quarter was mainly attibutable to higher volume of work progress. Provision for impairment of investment in Sunway Infrastructure Berhad ("SIB") of RM 17.1 million, provission made for anticipated losses of RM 4.2 million and allowance for doubtful debts of RM 3.2 million were factors of higher pre-tax loss for preceding quarter.</t>
  </si>
  <si>
    <t>Cash and equivalents</t>
  </si>
  <si>
    <t>-</t>
  </si>
  <si>
    <t>With effect from 1 January 2006, FRS 116 shall apply to property that is being constructed or developed for future use as investment property, until the construction or development is complete, at which time the property becomes investment property and FRS 140 applies. The Group has reclassified such property previously presented as property held under development to property, plant and equipment.</t>
  </si>
  <si>
    <t>The Group had on the current quarter acquired a 51% equity interest in a foreign subsidiary as disclosed in Note A12. In accordance with FRS 5 and FRS 127, the investment in this subsidiary has been excluded from consolidation simply because the control is intended to be temporary and the investment was acquired with a view to its subsequent disposal. The Group has classified the RM 1 investment in subsidiary as non-current asset held for sale.</t>
  </si>
  <si>
    <t>Share of (loss)/profit of associate</t>
  </si>
  <si>
    <t>Assets available-for-sale</t>
  </si>
  <si>
    <t>Minority Interests</t>
  </si>
  <si>
    <t>interests</t>
  </si>
  <si>
    <t>equity</t>
  </si>
  <si>
    <t>Cash generated from/(used in) operations</t>
  </si>
  <si>
    <t>Acquisition of subsidiaries</t>
  </si>
  <si>
    <t>With effect from 1 January 2006, FRS 5 requires a non-current asset (or disposal group) to be classfied as held for sale if its carrying amount will be recovered principally through a sale transaction rather than through continuing use. These assets may be a component of an entity, a disposal group or an individual non-current asset. Non-current asset held for sale is measured at the lower of its carrying amount and fair value less costs to sell.</t>
  </si>
  <si>
    <t xml:space="preserve">The Group has applied FRS 5 prospectively on or after 1 January 2006. Consequently from the adoption of FRS 5, the Group has reclassified the carrying amount of the investment properties  to assets available-for-sale.  </t>
  </si>
  <si>
    <t xml:space="preserve">The pre-tax loss of RM 3.2 million for the 3-months period ended 31 March 2006 as compared to pre-tax loss of RM 2.7 million in the preceding year corresponding period was attributable to higher overhead arising from the expansion of its operations in overseas subsidiaries whereby the revenue recognised is still minimal. </t>
  </si>
  <si>
    <t>The Group is expected to improve its operational performance in 2006 with projected revenue growth particularly from its foreign subsidiaries. The Group will continue with its endeavours to expand its current business as well as to evaluate opportunities in other industry sectors, both locally and abroad, that can contribute towards long term growth for the Group.</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</si>
</sst>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_);_(* \(#,##0.0\);_(* &quot;-&quot;??_);_(@_)"/>
    <numFmt numFmtId="180" formatCode="&quot;*&quot;\ \ #,##0_);&quot;*&quot;\ \(#,##0\)"/>
    <numFmt numFmtId="181" formatCode="#,##0_);&quot;*&quot;\ \(#,##0\)"/>
    <numFmt numFmtId="182" formatCode="0.0%"/>
    <numFmt numFmtId="183" formatCode="_(* #,##0.00000_);_(* \(#,##0.00000\);_(* &quot;-&quot;??_);_(@_)"/>
    <numFmt numFmtId="184" formatCode="dd\-mm\-yy"/>
    <numFmt numFmtId="185" formatCode="_(* #,##0.0_);_(* \(#,##0.0\);_(* &quot;-&quot;?_);_(@_)"/>
    <numFmt numFmtId="186" formatCode="_(* #,##0.000_);_(* \(#,##0.000\);_(* &quot;-&quot;??_);_(@_)"/>
    <numFmt numFmtId="187" formatCode="_(* #,##0.0000_);_(* \(#,##0.0000\);_(* &quot;-&quot;??_);_(@_)"/>
    <numFmt numFmtId="188" formatCode="_(* #,##0.000000_);_(* \(#,##0.000000\);_(* &quot;-&quot;??_);_(@_)"/>
    <numFmt numFmtId="189" formatCode="_(* #,##0.0000000_);_(* \(#,##0.0000000\);_(* &quot;-&quot;??_);_(@_)"/>
    <numFmt numFmtId="190" formatCode="_(&quot;$&quot;* #,##0_);_(&quot;$&quot;* \(#,##0\);_(&quot;$&quot;* &quot;-&quot;??_);_(@_)"/>
    <numFmt numFmtId="191" formatCode="_(* #,##0.00000000_);_(* \(#,##0.00000000\);_(* &quot;-&quot;??_);_(@_)"/>
    <numFmt numFmtId="192" formatCode="_(* #,##0.000000000_);_(* \(#,##0.000000000\);_(* &quot;-&quot;??_);_(@_)"/>
    <numFmt numFmtId="193" formatCode="_(* #,##0.0000000000_);_(* \(#,##0.0000000000\);_(* &quot;-&quot;??_);_(@_)"/>
    <numFmt numFmtId="194" formatCode="mmm\-yyyy"/>
    <numFmt numFmtId="195" formatCode="\-mm\-yy"/>
    <numFmt numFmtId="196" formatCode="_(* #,##0.0000000_);_(* \(#,##0.0000000\);_(* &quot;-&quot;???????_);_(@_)"/>
    <numFmt numFmtId="197" formatCode="0.0000000"/>
    <numFmt numFmtId="198" formatCode="mm/dd/yy"/>
    <numFmt numFmtId="199" formatCode="_(* #,##0.000_);_(* \(#,##0.000\);_(* &quot;-&quot;???_);_(@_)"/>
    <numFmt numFmtId="200" formatCode="#,##0.000_);\(#,##0.000\)"/>
    <numFmt numFmtId="201" formatCode="#,##0.0000"/>
    <numFmt numFmtId="202" formatCode="0.000%"/>
    <numFmt numFmtId="203" formatCode="0.0000%"/>
    <numFmt numFmtId="204" formatCode="0.0"/>
    <numFmt numFmtId="205" formatCode="d\ mmmm\ yyyy"/>
    <numFmt numFmtId="206" formatCode="0_);\(0\)"/>
    <numFmt numFmtId="207" formatCode="_(&quot;$&quot;* #,##0.0_);_(&quot;$&quot;* \(#,##0.0\);_(&quot;$&quot;* &quot;-&quot;??_);_(@_)"/>
    <numFmt numFmtId="208" formatCode="_(* #,##0.00000_);_(* \(#,##0.00000\);_(* &quot;-&quot;?????_);_(@_)"/>
    <numFmt numFmtId="209" formatCode="0.000000"/>
    <numFmt numFmtId="210" formatCode="0.00000"/>
    <numFmt numFmtId="211" formatCode="0.0000"/>
    <numFmt numFmtId="212" formatCode="0.000"/>
    <numFmt numFmtId="213" formatCode="_(* #,##0.000000_);_(* \(#,##0.000000\);_(* &quot;-&quot;??????_);_(@_)"/>
    <numFmt numFmtId="214" formatCode="[$-43E]dd\ mmmm\ yyyy"/>
    <numFmt numFmtId="215" formatCode="dd/mm/yy;@"/>
    <numFmt numFmtId="216" formatCode="&quot;Yes&quot;;&quot;Yes&quot;;&quot;No&quot;"/>
    <numFmt numFmtId="217" formatCode="&quot;True&quot;;&quot;True&quot;;&quot;False&quot;"/>
    <numFmt numFmtId="218" formatCode="&quot;On&quot;;&quot;On&quot;;&quot;Off&quot;"/>
    <numFmt numFmtId="219" formatCode="[$€-2]\ #,##0.00_);[Red]\([$€-2]\ #,##0.00\)"/>
    <numFmt numFmtId="220" formatCode="#,##0.0_);[Red]\(#,##0.0\)"/>
  </numFmts>
  <fonts count="32">
    <font>
      <sz val="10"/>
      <name val="Arial"/>
      <family val="0"/>
    </font>
    <font>
      <b/>
      <sz val="10"/>
      <name val="Arial"/>
      <family val="0"/>
    </font>
    <font>
      <i/>
      <sz val="10"/>
      <name val="Arial"/>
      <family val="0"/>
    </font>
    <font>
      <b/>
      <i/>
      <sz val="10"/>
      <name val="Arial"/>
      <family val="0"/>
    </font>
    <font>
      <u val="single"/>
      <sz val="7.5"/>
      <color indexed="36"/>
      <name val="Arial"/>
      <family val="0"/>
    </font>
    <font>
      <u val="single"/>
      <sz val="7.5"/>
      <color indexed="12"/>
      <name val="Arial"/>
      <family val="0"/>
    </font>
    <font>
      <b/>
      <sz val="12"/>
      <name val="Century Gothic"/>
      <family val="2"/>
    </font>
    <font>
      <sz val="12"/>
      <name val="Century Gothic"/>
      <family val="2"/>
    </font>
    <font>
      <i/>
      <sz val="12"/>
      <name val="Century Gothic"/>
      <family val="2"/>
    </font>
    <font>
      <b/>
      <sz val="14"/>
      <name val="Century Gothic"/>
      <family val="2"/>
    </font>
    <font>
      <sz val="12"/>
      <color indexed="10"/>
      <name val="Century Gothic"/>
      <family val="2"/>
    </font>
    <font>
      <sz val="12"/>
      <name val="Arial"/>
      <family val="0"/>
    </font>
    <font>
      <b/>
      <sz val="11"/>
      <name val="Century Gothic"/>
      <family val="2"/>
    </font>
    <font>
      <sz val="11"/>
      <name val="Century Gothic"/>
      <family val="2"/>
    </font>
    <font>
      <b/>
      <i/>
      <sz val="11"/>
      <name val="Century Gothic"/>
      <family val="2"/>
    </font>
    <font>
      <sz val="14"/>
      <name val="Arial"/>
      <family val="0"/>
    </font>
    <font>
      <sz val="11"/>
      <color indexed="10"/>
      <name val="Century Gothic"/>
      <family val="2"/>
    </font>
    <font>
      <sz val="11"/>
      <color indexed="8"/>
      <name val="Century Gothic"/>
      <family val="2"/>
    </font>
    <font>
      <b/>
      <sz val="12"/>
      <color indexed="10"/>
      <name val="Century Gothic"/>
      <family val="2"/>
    </font>
    <font>
      <sz val="8"/>
      <name val="Century Gothic"/>
      <family val="2"/>
    </font>
    <font>
      <sz val="10"/>
      <color indexed="10"/>
      <name val="Arial"/>
      <family val="0"/>
    </font>
    <font>
      <b/>
      <sz val="11"/>
      <color indexed="10"/>
      <name val="Century Gothic"/>
      <family val="2"/>
    </font>
    <font>
      <sz val="12"/>
      <color indexed="8"/>
      <name val="Century Gothic"/>
      <family val="2"/>
    </font>
    <font>
      <b/>
      <sz val="12"/>
      <color indexed="8"/>
      <name val="Century Gothic"/>
      <family val="2"/>
    </font>
    <font>
      <b/>
      <sz val="11"/>
      <color indexed="8"/>
      <name val="Century Gothic"/>
      <family val="2"/>
    </font>
    <font>
      <sz val="11"/>
      <name val="Arial"/>
      <family val="0"/>
    </font>
    <font>
      <b/>
      <sz val="12"/>
      <name val="Arial"/>
      <family val="2"/>
    </font>
    <font>
      <u val="single"/>
      <sz val="11"/>
      <name val="Century Gothic"/>
      <family val="2"/>
    </font>
    <font>
      <sz val="12"/>
      <color indexed="48"/>
      <name val="Century Gothic"/>
      <family val="2"/>
    </font>
    <font>
      <b/>
      <sz val="10"/>
      <name val="Century Gothic"/>
      <family val="2"/>
    </font>
    <font>
      <sz val="12"/>
      <name val="Times New Roman"/>
      <family val="1"/>
    </font>
    <font>
      <sz val="12"/>
      <color indexed="8"/>
      <name val="Times New Roman"/>
      <family val="1"/>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pplyNumberFormat="0" applyFont="0">
      <alignment horizontal="justify" vertical="top" wrapText="1"/>
      <protection/>
    </xf>
  </cellStyleXfs>
  <cellXfs count="354">
    <xf numFmtId="0" fontId="0" fillId="0" borderId="0" xfId="0" applyAlignment="1">
      <alignment/>
    </xf>
    <xf numFmtId="0" fontId="6" fillId="0" borderId="0" xfId="0" applyFont="1" applyAlignment="1">
      <alignment/>
    </xf>
    <xf numFmtId="0" fontId="7" fillId="0" borderId="0" xfId="0" applyFont="1" applyAlignment="1">
      <alignment/>
    </xf>
    <xf numFmtId="37" fontId="7" fillId="0" borderId="0" xfId="0" applyNumberFormat="1" applyFont="1" applyAlignment="1">
      <alignment/>
    </xf>
    <xf numFmtId="0" fontId="7" fillId="0" borderId="0" xfId="0" applyFont="1" applyAlignment="1">
      <alignment horizontal="center"/>
    </xf>
    <xf numFmtId="0" fontId="6" fillId="0" borderId="0" xfId="0" applyFont="1" applyAlignment="1">
      <alignment horizontal="center"/>
    </xf>
    <xf numFmtId="178" fontId="7" fillId="0" borderId="0" xfId="15" applyNumberFormat="1" applyFont="1" applyAlignment="1">
      <alignment/>
    </xf>
    <xf numFmtId="0" fontId="8" fillId="0" borderId="0" xfId="0" applyFont="1" applyAlignment="1">
      <alignment/>
    </xf>
    <xf numFmtId="178" fontId="6" fillId="0" borderId="0" xfId="15" applyNumberFormat="1" applyFont="1" applyAlignment="1">
      <alignment/>
    </xf>
    <xf numFmtId="178" fontId="7" fillId="0" borderId="1" xfId="15" applyNumberFormat="1" applyFont="1" applyBorder="1" applyAlignment="1">
      <alignment/>
    </xf>
    <xf numFmtId="178" fontId="6" fillId="0" borderId="0" xfId="15" applyNumberFormat="1" applyFont="1" applyBorder="1" applyAlignment="1">
      <alignment/>
    </xf>
    <xf numFmtId="178" fontId="7" fillId="0" borderId="0" xfId="15" applyNumberFormat="1" applyFont="1" applyBorder="1" applyAlignment="1">
      <alignment/>
    </xf>
    <xf numFmtId="43" fontId="7" fillId="0" borderId="2" xfId="15" applyFont="1" applyBorder="1" applyAlignment="1">
      <alignment/>
    </xf>
    <xf numFmtId="178" fontId="7" fillId="0" borderId="0" xfId="0" applyNumberFormat="1" applyFont="1" applyAlignment="1">
      <alignment/>
    </xf>
    <xf numFmtId="178" fontId="6" fillId="0" borderId="0" xfId="15" applyNumberFormat="1" applyFont="1" applyAlignment="1">
      <alignment horizontal="right"/>
    </xf>
    <xf numFmtId="178" fontId="7" fillId="0" borderId="0" xfId="15" applyNumberFormat="1" applyFont="1" applyAlignment="1">
      <alignment horizontal="center"/>
    </xf>
    <xf numFmtId="0" fontId="6" fillId="0" borderId="0" xfId="0" applyFont="1" applyAlignment="1">
      <alignment horizontal="right"/>
    </xf>
    <xf numFmtId="178" fontId="6" fillId="0" borderId="0" xfId="15" applyNumberFormat="1" applyFont="1" applyAlignment="1">
      <alignment horizontal="center"/>
    </xf>
    <xf numFmtId="178" fontId="6" fillId="0" borderId="1" xfId="15" applyNumberFormat="1" applyFont="1" applyBorder="1" applyAlignment="1">
      <alignment horizontal="center"/>
    </xf>
    <xf numFmtId="178" fontId="7" fillId="0" borderId="1" xfId="15" applyNumberFormat="1" applyFont="1" applyBorder="1" applyAlignment="1">
      <alignment horizontal="center"/>
    </xf>
    <xf numFmtId="178" fontId="10" fillId="0" borderId="0" xfId="15" applyNumberFormat="1" applyFont="1" applyAlignment="1">
      <alignment horizontal="center"/>
    </xf>
    <xf numFmtId="0" fontId="13" fillId="0" borderId="0" xfId="0" applyFont="1" applyAlignment="1">
      <alignment/>
    </xf>
    <xf numFmtId="0" fontId="12" fillId="0" borderId="0" xfId="0" applyFont="1" applyAlignment="1">
      <alignment/>
    </xf>
    <xf numFmtId="178" fontId="13" fillId="0" borderId="0" xfId="15" applyNumberFormat="1" applyFont="1" applyAlignment="1">
      <alignment/>
    </xf>
    <xf numFmtId="178" fontId="12" fillId="0" borderId="0" xfId="15" applyNumberFormat="1" applyFont="1" applyAlignment="1">
      <alignment/>
    </xf>
    <xf numFmtId="0" fontId="7" fillId="0" borderId="0" xfId="0" applyFont="1" applyAlignment="1">
      <alignment horizontal="left" vertical="top" wrapText="1"/>
    </xf>
    <xf numFmtId="0" fontId="0" fillId="0" borderId="0" xfId="0" applyAlignment="1">
      <alignment wrapText="1"/>
    </xf>
    <xf numFmtId="178" fontId="13" fillId="0" borderId="0" xfId="15" applyNumberFormat="1" applyFont="1" applyFill="1" applyBorder="1" applyAlignment="1">
      <alignment horizontal="center"/>
    </xf>
    <xf numFmtId="178" fontId="13" fillId="0" borderId="0" xfId="15" applyNumberFormat="1" applyFont="1" applyFill="1" applyBorder="1" applyAlignment="1">
      <alignment/>
    </xf>
    <xf numFmtId="178" fontId="12" fillId="0" borderId="3" xfId="15" applyNumberFormat="1" applyFont="1" applyFill="1" applyBorder="1" applyAlignment="1">
      <alignment vertical="top" wrapText="1"/>
    </xf>
    <xf numFmtId="178" fontId="13" fillId="0" borderId="0" xfId="0" applyNumberFormat="1" applyFont="1" applyFill="1" applyBorder="1" applyAlignment="1">
      <alignment/>
    </xf>
    <xf numFmtId="178" fontId="13" fillId="0" borderId="1" xfId="0" applyNumberFormat="1" applyFont="1" applyFill="1" applyBorder="1" applyAlignment="1">
      <alignment/>
    </xf>
    <xf numFmtId="37" fontId="7" fillId="0" borderId="0" xfId="0" applyNumberFormat="1" applyFont="1" applyBorder="1" applyAlignment="1">
      <alignment/>
    </xf>
    <xf numFmtId="178" fontId="7" fillId="0" borderId="0" xfId="15" applyNumberFormat="1" applyFont="1" applyBorder="1" applyAlignment="1">
      <alignment horizontal="center"/>
    </xf>
    <xf numFmtId="0" fontId="7" fillId="0" borderId="0" xfId="0" applyFont="1" applyAlignment="1">
      <alignment horizontal="left" vertical="top"/>
    </xf>
    <xf numFmtId="178" fontId="6" fillId="0" borderId="0" xfId="0" applyNumberFormat="1" applyFont="1" applyBorder="1" applyAlignment="1">
      <alignment/>
    </xf>
    <xf numFmtId="178" fontId="6" fillId="0" borderId="3" xfId="0" applyNumberFormat="1" applyFont="1" applyBorder="1" applyAlignment="1">
      <alignment/>
    </xf>
    <xf numFmtId="43" fontId="13" fillId="0" borderId="0" xfId="15" applyFont="1" applyFill="1" applyBorder="1" applyAlignment="1">
      <alignment/>
    </xf>
    <xf numFmtId="37" fontId="6" fillId="0" borderId="0" xfId="0" applyNumberFormat="1" applyFont="1" applyAlignment="1">
      <alignment horizontal="center"/>
    </xf>
    <xf numFmtId="37" fontId="6" fillId="0" borderId="0" xfId="0" applyNumberFormat="1" applyFont="1" applyAlignment="1">
      <alignment horizontal="right"/>
    </xf>
    <xf numFmtId="38" fontId="7" fillId="0" borderId="0" xfId="15" applyNumberFormat="1" applyFont="1" applyFill="1" applyAlignment="1">
      <alignment/>
    </xf>
    <xf numFmtId="0" fontId="13" fillId="0" borderId="0" xfId="0" applyFont="1" applyAlignment="1">
      <alignment horizontal="left" vertical="top" wrapText="1"/>
    </xf>
    <xf numFmtId="37" fontId="7" fillId="0" borderId="0" xfId="0" applyNumberFormat="1" applyFont="1" applyFill="1" applyAlignment="1">
      <alignment/>
    </xf>
    <xf numFmtId="0" fontId="13" fillId="0" borderId="0" xfId="0" applyFont="1" applyFill="1" applyBorder="1" applyAlignment="1">
      <alignment horizontal="justify" vertical="top" wrapText="1"/>
    </xf>
    <xf numFmtId="0" fontId="12" fillId="0" borderId="0" xfId="0" applyFont="1" applyFill="1" applyBorder="1" applyAlignment="1">
      <alignment/>
    </xf>
    <xf numFmtId="43" fontId="12" fillId="0" borderId="0" xfId="15" applyFont="1" applyFill="1" applyBorder="1" applyAlignment="1">
      <alignment horizontal="center"/>
    </xf>
    <xf numFmtId="178" fontId="12" fillId="0" borderId="0" xfId="15" applyNumberFormat="1" applyFont="1" applyFill="1" applyBorder="1" applyAlignment="1">
      <alignment horizontal="justify" vertical="top" wrapText="1"/>
    </xf>
    <xf numFmtId="178" fontId="13" fillId="0" borderId="0" xfId="15" applyNumberFormat="1" applyFont="1" applyFill="1" applyBorder="1" applyAlignment="1">
      <alignment horizontal="justify" vertical="top" wrapText="1"/>
    </xf>
    <xf numFmtId="178" fontId="13" fillId="0" borderId="0" xfId="15" applyNumberFormat="1" applyFont="1" applyFill="1" applyBorder="1" applyAlignment="1">
      <alignment horizontal="right"/>
    </xf>
    <xf numFmtId="178" fontId="12" fillId="0" borderId="0" xfId="15" applyNumberFormat="1" applyFont="1" applyFill="1" applyBorder="1" applyAlignment="1">
      <alignment horizontal="right"/>
    </xf>
    <xf numFmtId="0" fontId="13" fillId="0" borderId="0" xfId="0" applyFont="1" applyFill="1" applyBorder="1" applyAlignment="1">
      <alignment/>
    </xf>
    <xf numFmtId="43" fontId="13" fillId="0" borderId="0" xfId="15" applyFont="1" applyFill="1" applyBorder="1" applyAlignment="1">
      <alignment horizontal="center"/>
    </xf>
    <xf numFmtId="0" fontId="12" fillId="0" borderId="0" xfId="0" applyFont="1" applyFill="1" applyBorder="1" applyAlignment="1">
      <alignment horizontal="left" vertical="top" wrapText="1"/>
    </xf>
    <xf numFmtId="0" fontId="0" fillId="0" borderId="0" xfId="0" applyFill="1" applyBorder="1" applyAlignment="1">
      <alignment wrapText="1"/>
    </xf>
    <xf numFmtId="178" fontId="12" fillId="0" borderId="3" xfId="15" applyNumberFormat="1" applyFont="1" applyFill="1" applyBorder="1" applyAlignment="1">
      <alignment horizontal="justify" vertical="top" wrapText="1"/>
    </xf>
    <xf numFmtId="178" fontId="19" fillId="0" borderId="0" xfId="15" applyNumberFormat="1" applyFont="1" applyAlignment="1">
      <alignment/>
    </xf>
    <xf numFmtId="0" fontId="20" fillId="0" borderId="0" xfId="0" applyFont="1" applyAlignment="1">
      <alignment/>
    </xf>
    <xf numFmtId="178" fontId="10" fillId="0" borderId="0" xfId="15" applyNumberFormat="1" applyFont="1" applyBorder="1" applyAlignment="1">
      <alignment horizontal="center"/>
    </xf>
    <xf numFmtId="0" fontId="10" fillId="0" borderId="0" xfId="0" applyFont="1" applyAlignment="1">
      <alignment horizontal="center"/>
    </xf>
    <xf numFmtId="178" fontId="16" fillId="0" borderId="0" xfId="15" applyNumberFormat="1" applyFont="1" applyFill="1" applyBorder="1" applyAlignment="1">
      <alignment/>
    </xf>
    <xf numFmtId="0" fontId="0" fillId="0" borderId="0" xfId="0" applyBorder="1" applyAlignment="1">
      <alignment/>
    </xf>
    <xf numFmtId="178" fontId="16" fillId="0" borderId="0" xfId="15" applyNumberFormat="1" applyFont="1" applyFill="1" applyBorder="1" applyAlignment="1">
      <alignment horizontal="center"/>
    </xf>
    <xf numFmtId="0" fontId="7" fillId="0" borderId="0" xfId="0" applyFont="1" applyBorder="1" applyAlignment="1">
      <alignment/>
    </xf>
    <xf numFmtId="0" fontId="7" fillId="0" borderId="0" xfId="0" applyFont="1" applyBorder="1" applyAlignment="1">
      <alignment horizontal="left" vertical="top"/>
    </xf>
    <xf numFmtId="0" fontId="6" fillId="0" borderId="0" xfId="0" applyFont="1" applyBorder="1" applyAlignment="1">
      <alignment horizontal="center"/>
    </xf>
    <xf numFmtId="0" fontId="1" fillId="0" borderId="0" xfId="0" applyFont="1" applyBorder="1" applyAlignment="1">
      <alignment horizontal="center"/>
    </xf>
    <xf numFmtId="178" fontId="22" fillId="0" borderId="0" xfId="15" applyNumberFormat="1" applyFont="1" applyAlignment="1">
      <alignment horizontal="center"/>
    </xf>
    <xf numFmtId="178" fontId="17" fillId="0" borderId="0" xfId="15" applyNumberFormat="1" applyFont="1" applyFill="1" applyBorder="1" applyAlignment="1">
      <alignment/>
    </xf>
    <xf numFmtId="0" fontId="13" fillId="0" borderId="0" xfId="0" applyFont="1" applyAlignment="1">
      <alignment horizontal="justify" vertical="top" wrapText="1"/>
    </xf>
    <xf numFmtId="0" fontId="12" fillId="0" borderId="0"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2" fillId="0" borderId="0" xfId="0" applyFont="1" applyFill="1" applyAlignment="1">
      <alignment/>
    </xf>
    <xf numFmtId="0" fontId="12" fillId="0" borderId="0" xfId="0" applyFont="1" applyFill="1" applyBorder="1" applyAlignment="1">
      <alignment horizontal="center"/>
    </xf>
    <xf numFmtId="0" fontId="12" fillId="0" borderId="0" xfId="0" applyFont="1" applyFill="1" applyBorder="1" applyAlignment="1">
      <alignment horizontal="center" vertical="top" wrapText="1"/>
    </xf>
    <xf numFmtId="43" fontId="12" fillId="0" borderId="0" xfId="15" applyFont="1" applyFill="1" applyBorder="1" applyAlignment="1">
      <alignment horizontal="center" vertical="top" wrapText="1"/>
    </xf>
    <xf numFmtId="0" fontId="13" fillId="0" borderId="0" xfId="0" applyFont="1" applyFill="1" applyBorder="1" applyAlignment="1">
      <alignment horizontal="right" vertical="top" wrapText="1"/>
    </xf>
    <xf numFmtId="0" fontId="0" fillId="0" borderId="0" xfId="0" applyFill="1" applyBorder="1" applyAlignment="1">
      <alignment horizontal="justify" vertical="top" wrapText="1"/>
    </xf>
    <xf numFmtId="43" fontId="12" fillId="0" borderId="0" xfId="15" applyFont="1" applyFill="1" applyBorder="1" applyAlignment="1">
      <alignment/>
    </xf>
    <xf numFmtId="178" fontId="12" fillId="0" borderId="0" xfId="15" applyNumberFormat="1" applyFont="1" applyFill="1" applyBorder="1" applyAlignment="1">
      <alignment horizontal="center"/>
    </xf>
    <xf numFmtId="37" fontId="6" fillId="0" borderId="0" xfId="0" applyNumberFormat="1" applyFont="1" applyFill="1" applyAlignment="1">
      <alignment horizontal="center"/>
    </xf>
    <xf numFmtId="0" fontId="6" fillId="0" borderId="0" xfId="0" applyFont="1" applyFill="1" applyAlignment="1">
      <alignment horizontal="center"/>
    </xf>
    <xf numFmtId="198" fontId="6" fillId="0" borderId="0" xfId="0" applyNumberFormat="1" applyFont="1" applyFill="1" applyAlignment="1">
      <alignment horizontal="center"/>
    </xf>
    <xf numFmtId="178" fontId="6" fillId="0" borderId="0" xfId="15" applyNumberFormat="1" applyFont="1" applyFill="1" applyBorder="1" applyAlignment="1">
      <alignment horizontal="center"/>
    </xf>
    <xf numFmtId="0" fontId="0" fillId="0" borderId="0" xfId="0" applyFill="1" applyBorder="1" applyAlignment="1">
      <alignment/>
    </xf>
    <xf numFmtId="178" fontId="6" fillId="0" borderId="0" xfId="15" applyNumberFormat="1" applyFont="1" applyFill="1" applyAlignment="1">
      <alignment horizontal="center"/>
    </xf>
    <xf numFmtId="0" fontId="7" fillId="0" borderId="0" xfId="0" applyFont="1" applyFill="1" applyAlignment="1">
      <alignment/>
    </xf>
    <xf numFmtId="178" fontId="7" fillId="0" borderId="0" xfId="15" applyNumberFormat="1" applyFont="1" applyFill="1" applyAlignment="1">
      <alignment horizontal="center"/>
    </xf>
    <xf numFmtId="178" fontId="10" fillId="0" borderId="0" xfId="15" applyNumberFormat="1" applyFont="1" applyFill="1" applyBorder="1" applyAlignment="1">
      <alignment horizontal="center"/>
    </xf>
    <xf numFmtId="178" fontId="7" fillId="0" borderId="0" xfId="15" applyNumberFormat="1" applyFont="1" applyFill="1" applyBorder="1" applyAlignment="1">
      <alignment horizontal="center"/>
    </xf>
    <xf numFmtId="0" fontId="13" fillId="0" borderId="0" xfId="0" applyFont="1" applyFill="1" applyBorder="1" applyAlignment="1">
      <alignment horizontal="left" vertical="top" wrapText="1"/>
    </xf>
    <xf numFmtId="0" fontId="0" fillId="0" borderId="0" xfId="0" applyFill="1" applyAlignment="1">
      <alignment horizontal="justify" vertical="top" wrapText="1"/>
    </xf>
    <xf numFmtId="0" fontId="13" fillId="0" borderId="0" xfId="0" applyFont="1" applyFill="1" applyBorder="1" applyAlignment="1">
      <alignment wrapText="1"/>
    </xf>
    <xf numFmtId="0" fontId="13" fillId="0" borderId="0" xfId="0" applyFont="1" applyFill="1" applyBorder="1" applyAlignment="1">
      <alignment horizontal="justify" vertical="top"/>
    </xf>
    <xf numFmtId="0" fontId="13" fillId="0" borderId="0" xfId="0" applyFont="1" applyFill="1" applyAlignment="1">
      <alignment horizontal="justify" vertical="top" wrapText="1"/>
    </xf>
    <xf numFmtId="0" fontId="25" fillId="0" borderId="0" xfId="0" applyFont="1" applyFill="1" applyAlignment="1">
      <alignment horizontal="justify" vertical="top" wrapText="1"/>
    </xf>
    <xf numFmtId="0" fontId="0" fillId="0" borderId="0" xfId="0" applyFill="1" applyBorder="1" applyAlignment="1">
      <alignment vertical="top" wrapText="1"/>
    </xf>
    <xf numFmtId="0" fontId="0" fillId="0" borderId="0" xfId="0" applyFill="1" applyBorder="1" applyAlignment="1">
      <alignment horizontal="left" vertical="top" wrapText="1"/>
    </xf>
    <xf numFmtId="0" fontId="12" fillId="0" borderId="0" xfId="0" applyFont="1" applyFill="1" applyBorder="1" applyAlignment="1">
      <alignment horizontal="right"/>
    </xf>
    <xf numFmtId="0" fontId="14" fillId="0" borderId="0" xfId="0" applyFont="1" applyFill="1" applyBorder="1" applyAlignment="1">
      <alignment/>
    </xf>
    <xf numFmtId="0" fontId="0" fillId="0" borderId="0" xfId="0" applyFill="1" applyBorder="1" applyAlignment="1">
      <alignment horizontal="justify" wrapText="1"/>
    </xf>
    <xf numFmtId="0" fontId="13" fillId="0" borderId="0" xfId="0" applyFont="1" applyFill="1" applyBorder="1" applyAlignment="1">
      <alignment horizontal="center" vertical="top" wrapText="1"/>
    </xf>
    <xf numFmtId="178" fontId="13" fillId="0" borderId="0" xfId="15" applyNumberFormat="1" applyFont="1" applyFill="1" applyBorder="1" applyAlignment="1">
      <alignment horizontal="center" vertical="top" wrapText="1"/>
    </xf>
    <xf numFmtId="0" fontId="0" fillId="0" borderId="0" xfId="0" applyFill="1" applyBorder="1" applyAlignment="1">
      <alignment horizontal="center" vertical="top" wrapText="1"/>
    </xf>
    <xf numFmtId="0" fontId="13" fillId="0" borderId="0" xfId="0" applyFont="1" applyFill="1" applyBorder="1" applyAlignment="1">
      <alignment/>
    </xf>
    <xf numFmtId="0" fontId="0" fillId="0" borderId="0" xfId="0" applyFill="1" applyBorder="1" applyAlignment="1">
      <alignment/>
    </xf>
    <xf numFmtId="0" fontId="13" fillId="0" borderId="0" xfId="0" applyFont="1" applyFill="1" applyBorder="1" applyAlignment="1">
      <alignment horizontal="right"/>
    </xf>
    <xf numFmtId="178" fontId="13" fillId="0" borderId="0" xfId="15" applyNumberFormat="1" applyFont="1" applyFill="1" applyBorder="1" applyAlignment="1">
      <alignment/>
    </xf>
    <xf numFmtId="178" fontId="13" fillId="0" borderId="3" xfId="15" applyNumberFormat="1" applyFont="1" applyFill="1" applyBorder="1" applyAlignment="1">
      <alignment/>
    </xf>
    <xf numFmtId="43" fontId="13" fillId="0" borderId="0" xfId="15" applyFont="1" applyFill="1" applyBorder="1" applyAlignment="1">
      <alignment horizontal="center" wrapText="1"/>
    </xf>
    <xf numFmtId="43" fontId="13" fillId="0" borderId="0" xfId="15" applyFont="1" applyFill="1" applyBorder="1" applyAlignment="1">
      <alignment wrapText="1"/>
    </xf>
    <xf numFmtId="178" fontId="13" fillId="0" borderId="0" xfId="15" applyNumberFormat="1" applyFont="1" applyFill="1" applyBorder="1" applyAlignment="1">
      <alignment horizontal="center" wrapText="1"/>
    </xf>
    <xf numFmtId="43" fontId="16" fillId="0" borderId="0" xfId="15" applyFont="1" applyFill="1" applyBorder="1" applyAlignment="1">
      <alignment horizontal="center"/>
    </xf>
    <xf numFmtId="178" fontId="21" fillId="0" borderId="1" xfId="15" applyNumberFormat="1" applyFont="1" applyFill="1" applyBorder="1" applyAlignment="1">
      <alignment horizontal="center"/>
    </xf>
    <xf numFmtId="0" fontId="0" fillId="0" borderId="0" xfId="0" applyAlignment="1">
      <alignment horizontal="justify" vertical="top" wrapText="1"/>
    </xf>
    <xf numFmtId="0" fontId="7" fillId="0" borderId="0" xfId="0" applyFont="1" applyFill="1" applyAlignment="1">
      <alignment horizontal="left" vertical="top"/>
    </xf>
    <xf numFmtId="0" fontId="10" fillId="0" borderId="0" xfId="0" applyFont="1" applyFill="1" applyAlignment="1">
      <alignment horizontal="left" vertical="top"/>
    </xf>
    <xf numFmtId="178" fontId="6" fillId="0" borderId="0" xfId="15" applyNumberFormat="1" applyFont="1" applyBorder="1" applyAlignment="1">
      <alignment horizontal="center"/>
    </xf>
    <xf numFmtId="178" fontId="23" fillId="0" borderId="0" xfId="15" applyNumberFormat="1" applyFont="1" applyBorder="1" applyAlignment="1">
      <alignment horizontal="center"/>
    </xf>
    <xf numFmtId="0" fontId="12" fillId="0" borderId="0" xfId="0" applyFont="1" applyAlignment="1">
      <alignment horizontal="left" vertical="top"/>
    </xf>
    <xf numFmtId="0" fontId="6" fillId="0" borderId="0" xfId="0" applyFont="1" applyFill="1" applyAlignment="1">
      <alignment/>
    </xf>
    <xf numFmtId="0" fontId="6" fillId="0" borderId="0" xfId="0" applyFont="1" applyFill="1" applyBorder="1" applyAlignment="1">
      <alignment/>
    </xf>
    <xf numFmtId="178" fontId="6" fillId="0" borderId="0" xfId="21" applyNumberFormat="1" applyFont="1" applyFill="1" applyBorder="1" applyAlignment="1">
      <alignment horizontal="center" wrapText="1"/>
      <protection/>
    </xf>
    <xf numFmtId="178" fontId="26" fillId="0" borderId="0" xfId="15" applyNumberFormat="1" applyFont="1" applyFill="1" applyBorder="1" applyAlignment="1">
      <alignment horizontal="center"/>
    </xf>
    <xf numFmtId="178" fontId="26" fillId="0" borderId="0" xfId="15" applyNumberFormat="1" applyFont="1" applyFill="1" applyAlignment="1">
      <alignment horizontal="center"/>
    </xf>
    <xf numFmtId="178" fontId="6" fillId="0" borderId="0" xfId="15" applyNumberFormat="1" applyFont="1" applyFill="1" applyAlignment="1">
      <alignment/>
    </xf>
    <xf numFmtId="178" fontId="10" fillId="0" borderId="0" xfId="15" applyNumberFormat="1" applyFont="1" applyAlignment="1">
      <alignment/>
    </xf>
    <xf numFmtId="0" fontId="10" fillId="0" borderId="0" xfId="0" applyFont="1" applyBorder="1" applyAlignment="1">
      <alignment/>
    </xf>
    <xf numFmtId="178" fontId="18" fillId="0" borderId="0" xfId="15" applyNumberFormat="1" applyFont="1" applyAlignment="1">
      <alignment/>
    </xf>
    <xf numFmtId="178" fontId="22" fillId="0" borderId="0" xfId="15" applyNumberFormat="1" applyFont="1" applyAlignment="1">
      <alignment/>
    </xf>
    <xf numFmtId="0" fontId="10" fillId="0" borderId="0" xfId="0" applyFont="1" applyAlignment="1">
      <alignment/>
    </xf>
    <xf numFmtId="178" fontId="6" fillId="0" borderId="1" xfId="15" applyNumberFormat="1" applyFont="1" applyBorder="1" applyAlignment="1">
      <alignment/>
    </xf>
    <xf numFmtId="0" fontId="7" fillId="0" borderId="0" xfId="21" applyFont="1">
      <alignment/>
      <protection/>
    </xf>
    <xf numFmtId="178" fontId="10" fillId="0" borderId="1" xfId="15" applyNumberFormat="1" applyFont="1" applyBorder="1" applyAlignment="1">
      <alignment/>
    </xf>
    <xf numFmtId="0" fontId="18" fillId="0" borderId="0" xfId="0" applyFont="1" applyAlignment="1">
      <alignment/>
    </xf>
    <xf numFmtId="178" fontId="18" fillId="0" borderId="3" xfId="15" applyNumberFormat="1" applyFont="1" applyBorder="1" applyAlignment="1">
      <alignment/>
    </xf>
    <xf numFmtId="0" fontId="22" fillId="0" borderId="0" xfId="0" applyFont="1" applyAlignment="1">
      <alignment/>
    </xf>
    <xf numFmtId="178" fontId="22" fillId="0" borderId="0" xfId="15" applyNumberFormat="1" applyFont="1" applyBorder="1" applyAlignment="1">
      <alignment/>
    </xf>
    <xf numFmtId="178" fontId="23" fillId="0" borderId="0" xfId="15" applyNumberFormat="1" applyFont="1" applyBorder="1" applyAlignment="1">
      <alignment/>
    </xf>
    <xf numFmtId="0" fontId="7" fillId="0" borderId="0" xfId="0" applyFont="1" applyAlignment="1" quotePrefix="1">
      <alignment/>
    </xf>
    <xf numFmtId="43" fontId="18" fillId="0" borderId="0" xfId="15" applyNumberFormat="1" applyFont="1" applyBorder="1" applyAlignment="1">
      <alignment/>
    </xf>
    <xf numFmtId="178" fontId="6" fillId="0" borderId="2" xfId="15" applyNumberFormat="1" applyFont="1" applyBorder="1" applyAlignment="1">
      <alignment horizontal="right"/>
    </xf>
    <xf numFmtId="0" fontId="7" fillId="0" borderId="0" xfId="0" applyFont="1" applyAlignment="1">
      <alignment horizontal="right"/>
    </xf>
    <xf numFmtId="43" fontId="6" fillId="0" borderId="0" xfId="15" applyFont="1" applyBorder="1" applyAlignment="1">
      <alignment/>
    </xf>
    <xf numFmtId="43" fontId="7" fillId="0" borderId="0" xfId="15" applyFont="1" applyBorder="1" applyAlignment="1">
      <alignment/>
    </xf>
    <xf numFmtId="178" fontId="22" fillId="0" borderId="1" xfId="15" applyNumberFormat="1" applyFont="1" applyBorder="1" applyAlignment="1">
      <alignment horizontal="center"/>
    </xf>
    <xf numFmtId="0" fontId="6" fillId="0" borderId="0" xfId="21" applyFont="1" applyFill="1" applyBorder="1" applyAlignment="1">
      <alignment horizontal="center" wrapText="1"/>
      <protection/>
    </xf>
    <xf numFmtId="178" fontId="18" fillId="0" borderId="4" xfId="15" applyNumberFormat="1" applyFont="1" applyBorder="1" applyAlignment="1">
      <alignment horizontal="center"/>
    </xf>
    <xf numFmtId="0" fontId="7" fillId="2" borderId="0" xfId="0" applyFont="1" applyFill="1" applyAlignment="1" quotePrefix="1">
      <alignment/>
    </xf>
    <xf numFmtId="0" fontId="7" fillId="2" borderId="0" xfId="0" applyFont="1" applyFill="1" applyAlignment="1">
      <alignment/>
    </xf>
    <xf numFmtId="178" fontId="10" fillId="0" borderId="0" xfId="15" applyNumberFormat="1" applyFont="1" applyFill="1" applyAlignment="1">
      <alignment horizontal="center"/>
    </xf>
    <xf numFmtId="178" fontId="22" fillId="0" borderId="0" xfId="15" applyNumberFormat="1" applyFont="1" applyFill="1" applyAlignment="1">
      <alignment horizontal="center"/>
    </xf>
    <xf numFmtId="178" fontId="10" fillId="0" borderId="4" xfId="15" applyNumberFormat="1" applyFont="1" applyFill="1" applyBorder="1" applyAlignment="1">
      <alignment horizontal="center"/>
    </xf>
    <xf numFmtId="178" fontId="18" fillId="0" borderId="4" xfId="15" applyNumberFormat="1" applyFont="1" applyFill="1" applyBorder="1" applyAlignment="1">
      <alignment horizontal="center"/>
    </xf>
    <xf numFmtId="178" fontId="18" fillId="0" borderId="3" xfId="15" applyNumberFormat="1" applyFont="1" applyBorder="1" applyAlignment="1">
      <alignment horizontal="center"/>
    </xf>
    <xf numFmtId="178" fontId="23" fillId="0" borderId="3" xfId="15" applyNumberFormat="1" applyFont="1" applyBorder="1" applyAlignment="1">
      <alignment horizontal="center"/>
    </xf>
    <xf numFmtId="178" fontId="22" fillId="0" borderId="4" xfId="15" applyNumberFormat="1" applyFont="1" applyBorder="1" applyAlignment="1">
      <alignment horizontal="center"/>
    </xf>
    <xf numFmtId="0" fontId="12" fillId="0" borderId="0" xfId="0" applyFont="1" applyFill="1" applyBorder="1" applyAlignment="1">
      <alignment horizontal="center" vertical="top"/>
    </xf>
    <xf numFmtId="178" fontId="12" fillId="0" borderId="0" xfId="15" applyNumberFormat="1" applyFont="1" applyFill="1" applyBorder="1" applyAlignment="1">
      <alignment/>
    </xf>
    <xf numFmtId="0" fontId="16" fillId="0" borderId="0" xfId="0" applyFont="1" applyFill="1" applyBorder="1" applyAlignment="1">
      <alignment/>
    </xf>
    <xf numFmtId="178" fontId="13" fillId="0" borderId="0" xfId="15" applyNumberFormat="1" applyFont="1" applyFill="1" applyBorder="1" applyAlignment="1">
      <alignment horizontal="justify" vertical="top"/>
    </xf>
    <xf numFmtId="178" fontId="16" fillId="0" borderId="0" xfId="15" applyNumberFormat="1" applyFont="1" applyFill="1" applyBorder="1" applyAlignment="1">
      <alignment horizontal="justify" vertical="top"/>
    </xf>
    <xf numFmtId="0" fontId="16" fillId="0" borderId="0" xfId="0" applyFont="1" applyFill="1" applyBorder="1" applyAlignment="1">
      <alignment horizontal="justify" vertical="top"/>
    </xf>
    <xf numFmtId="178" fontId="10" fillId="0" borderId="0" xfId="15" applyNumberFormat="1" applyFont="1" applyFill="1" applyAlignment="1">
      <alignment/>
    </xf>
    <xf numFmtId="178" fontId="18" fillId="0" borderId="3" xfId="0" applyNumberFormat="1" applyFont="1" applyFill="1" applyBorder="1" applyAlignment="1">
      <alignment/>
    </xf>
    <xf numFmtId="0" fontId="12" fillId="0" borderId="0" xfId="0" applyFont="1" applyFill="1" applyBorder="1" applyAlignment="1">
      <alignment vertical="top"/>
    </xf>
    <xf numFmtId="178" fontId="23" fillId="0" borderId="4" xfId="15" applyNumberFormat="1" applyFont="1" applyBorder="1" applyAlignment="1">
      <alignment horizontal="center"/>
    </xf>
    <xf numFmtId="178" fontId="17" fillId="0" borderId="0" xfId="0" applyNumberFormat="1" applyFont="1" applyFill="1" applyBorder="1" applyAlignment="1">
      <alignment/>
    </xf>
    <xf numFmtId="178" fontId="24" fillId="0" borderId="3" xfId="15" applyNumberFormat="1" applyFont="1" applyFill="1" applyBorder="1" applyAlignment="1">
      <alignment/>
    </xf>
    <xf numFmtId="178" fontId="24" fillId="0" borderId="0" xfId="15" applyNumberFormat="1" applyFont="1" applyFill="1" applyBorder="1" applyAlignment="1">
      <alignment/>
    </xf>
    <xf numFmtId="178" fontId="17" fillId="0" borderId="3" xfId="0" applyNumberFormat="1" applyFont="1" applyFill="1" applyBorder="1" applyAlignment="1">
      <alignment/>
    </xf>
    <xf numFmtId="43" fontId="21" fillId="0" borderId="0" xfId="15" applyFont="1" applyFill="1" applyBorder="1" applyAlignment="1">
      <alignment horizontal="center"/>
    </xf>
    <xf numFmtId="43" fontId="22" fillId="0" borderId="0" xfId="15" applyFont="1" applyAlignment="1">
      <alignment horizontal="center"/>
    </xf>
    <xf numFmtId="43" fontId="24" fillId="0" borderId="0" xfId="15" applyFont="1" applyFill="1" applyBorder="1" applyAlignment="1">
      <alignment/>
    </xf>
    <xf numFmtId="178" fontId="17" fillId="0" borderId="0" xfId="15" applyNumberFormat="1" applyFont="1" applyFill="1" applyBorder="1" applyAlignment="1">
      <alignment horizontal="right"/>
    </xf>
    <xf numFmtId="0" fontId="7" fillId="0" borderId="0" xfId="0" applyFont="1" applyFill="1" applyAlignment="1">
      <alignment horizontal="center"/>
    </xf>
    <xf numFmtId="178" fontId="22" fillId="2" borderId="0" xfId="15" applyNumberFormat="1" applyFont="1" applyFill="1" applyBorder="1" applyAlignment="1">
      <alignment horizontal="center"/>
    </xf>
    <xf numFmtId="1" fontId="13" fillId="0" borderId="0" xfId="0" applyNumberFormat="1" applyFont="1" applyFill="1" applyBorder="1" applyAlignment="1">
      <alignment horizontal="right" vertical="top" wrapText="1"/>
    </xf>
    <xf numFmtId="178" fontId="23" fillId="0" borderId="3" xfId="0" applyNumberFormat="1" applyFont="1" applyBorder="1" applyAlignment="1">
      <alignment/>
    </xf>
    <xf numFmtId="178" fontId="10" fillId="0" borderId="1" xfId="15" applyNumberFormat="1" applyFont="1" applyBorder="1" applyAlignment="1">
      <alignment horizontal="center"/>
    </xf>
    <xf numFmtId="0" fontId="12" fillId="0" borderId="0" xfId="0" applyFont="1" applyBorder="1" applyAlignment="1">
      <alignment horizontal="center"/>
    </xf>
    <xf numFmtId="0" fontId="12" fillId="0" borderId="0" xfId="0" applyFont="1" applyFill="1" applyBorder="1" applyAlignment="1">
      <alignment/>
    </xf>
    <xf numFmtId="178" fontId="22" fillId="0" borderId="0" xfId="15" applyNumberFormat="1" applyFont="1" applyFill="1" applyAlignment="1">
      <alignment/>
    </xf>
    <xf numFmtId="0" fontId="17" fillId="0" borderId="0" xfId="0" applyFont="1" applyAlignment="1">
      <alignment horizontal="left"/>
    </xf>
    <xf numFmtId="178" fontId="10" fillId="0" borderId="4" xfId="15" applyNumberFormat="1" applyFont="1" applyBorder="1" applyAlignment="1">
      <alignment horizontal="center"/>
    </xf>
    <xf numFmtId="178" fontId="7" fillId="0" borderId="0" xfId="15" applyNumberFormat="1" applyFont="1" applyFill="1" applyAlignment="1">
      <alignment/>
    </xf>
    <xf numFmtId="178" fontId="7" fillId="0" borderId="1" xfId="15" applyNumberFormat="1" applyFont="1" applyFill="1" applyBorder="1" applyAlignment="1">
      <alignment/>
    </xf>
    <xf numFmtId="178" fontId="18" fillId="0" borderId="0" xfId="15" applyNumberFormat="1" applyFont="1" applyFill="1" applyAlignment="1">
      <alignment/>
    </xf>
    <xf numFmtId="0" fontId="10" fillId="0" borderId="0" xfId="0" applyFont="1" applyFill="1" applyAlignment="1">
      <alignment/>
    </xf>
    <xf numFmtId="178" fontId="10" fillId="0" borderId="1" xfId="15" applyNumberFormat="1" applyFont="1" applyFill="1" applyBorder="1" applyAlignment="1">
      <alignment/>
    </xf>
    <xf numFmtId="0" fontId="7" fillId="0" borderId="0" xfId="0" applyFont="1" applyFill="1" applyBorder="1" applyAlignment="1">
      <alignment/>
    </xf>
    <xf numFmtId="178" fontId="18" fillId="0" borderId="3" xfId="15" applyNumberFormat="1" applyFont="1" applyFill="1" applyBorder="1" applyAlignment="1">
      <alignment/>
    </xf>
    <xf numFmtId="178" fontId="7" fillId="0" borderId="0" xfId="0" applyNumberFormat="1" applyFont="1" applyBorder="1" applyAlignment="1">
      <alignment/>
    </xf>
    <xf numFmtId="178" fontId="13" fillId="0" borderId="0" xfId="0" applyNumberFormat="1" applyFont="1" applyAlignment="1">
      <alignment/>
    </xf>
    <xf numFmtId="187" fontId="12" fillId="0" borderId="0" xfId="15" applyNumberFormat="1" applyFont="1" applyAlignment="1">
      <alignment/>
    </xf>
    <xf numFmtId="187" fontId="13" fillId="0" borderId="0" xfId="15" applyNumberFormat="1" applyFont="1" applyAlignment="1">
      <alignment/>
    </xf>
    <xf numFmtId="0" fontId="28" fillId="0" borderId="0" xfId="0" applyFont="1" applyAlignment="1">
      <alignment/>
    </xf>
    <xf numFmtId="178" fontId="23" fillId="0" borderId="0" xfId="0" applyNumberFormat="1" applyFont="1" applyBorder="1" applyAlignment="1">
      <alignment/>
    </xf>
    <xf numFmtId="178" fontId="18" fillId="0" borderId="0" xfId="0" applyNumberFormat="1" applyFont="1" applyFill="1" applyBorder="1" applyAlignment="1">
      <alignment/>
    </xf>
    <xf numFmtId="0" fontId="0" fillId="0" borderId="0" xfId="0" applyAlignment="1">
      <alignment horizontal="justify" wrapText="1"/>
    </xf>
    <xf numFmtId="0" fontId="12" fillId="0" borderId="0" xfId="0" applyFont="1" applyAlignment="1">
      <alignment horizontal="justify" vertical="top" wrapText="1"/>
    </xf>
    <xf numFmtId="178" fontId="13" fillId="0" borderId="3" xfId="0" applyNumberFormat="1" applyFont="1" applyFill="1" applyBorder="1" applyAlignment="1">
      <alignment/>
    </xf>
    <xf numFmtId="178" fontId="13" fillId="0" borderId="1" xfId="15" applyNumberFormat="1" applyFont="1" applyFill="1" applyBorder="1" applyAlignment="1">
      <alignment/>
    </xf>
    <xf numFmtId="178" fontId="12" fillId="0" borderId="3" xfId="15" applyNumberFormat="1" applyFont="1" applyFill="1" applyBorder="1" applyAlignment="1">
      <alignment/>
    </xf>
    <xf numFmtId="178" fontId="18" fillId="0" borderId="3" xfId="0" applyNumberFormat="1" applyFont="1" applyBorder="1" applyAlignment="1">
      <alignment/>
    </xf>
    <xf numFmtId="178" fontId="7" fillId="0" borderId="4" xfId="15" applyNumberFormat="1" applyFont="1" applyFill="1" applyBorder="1" applyAlignment="1">
      <alignment horizontal="center"/>
    </xf>
    <xf numFmtId="178" fontId="6" fillId="0" borderId="4" xfId="15" applyNumberFormat="1" applyFont="1" applyFill="1" applyBorder="1" applyAlignment="1">
      <alignment horizontal="center"/>
    </xf>
    <xf numFmtId="0" fontId="29" fillId="0" borderId="0" xfId="0" applyFont="1" applyAlignment="1">
      <alignment horizontal="justify" vertical="top" wrapText="1"/>
    </xf>
    <xf numFmtId="37" fontId="7" fillId="0" borderId="5" xfId="0" applyNumberFormat="1" applyFont="1" applyFill="1" applyBorder="1" applyAlignment="1">
      <alignment/>
    </xf>
    <xf numFmtId="0" fontId="6" fillId="0" borderId="0" xfId="0" applyFont="1" applyAlignment="1">
      <alignment horizontal="left"/>
    </xf>
    <xf numFmtId="37" fontId="7" fillId="0" borderId="5" xfId="0" applyNumberFormat="1" applyFont="1" applyBorder="1" applyAlignment="1">
      <alignment/>
    </xf>
    <xf numFmtId="178" fontId="7" fillId="0" borderId="1" xfId="0" applyNumberFormat="1" applyFont="1" applyBorder="1" applyAlignment="1">
      <alignment/>
    </xf>
    <xf numFmtId="178" fontId="7" fillId="0" borderId="5" xfId="15" applyNumberFormat="1" applyFont="1" applyBorder="1" applyAlignment="1">
      <alignment/>
    </xf>
    <xf numFmtId="37" fontId="10" fillId="0" borderId="1" xfId="0" applyNumberFormat="1" applyFont="1" applyFill="1" applyBorder="1" applyAlignment="1">
      <alignment/>
    </xf>
    <xf numFmtId="0" fontId="8" fillId="0" borderId="0" xfId="0" applyFont="1" applyFill="1" applyAlignment="1">
      <alignment/>
    </xf>
    <xf numFmtId="37" fontId="7" fillId="0" borderId="0" xfId="0" applyNumberFormat="1" applyFont="1" applyFill="1" applyBorder="1" applyAlignment="1">
      <alignment/>
    </xf>
    <xf numFmtId="178" fontId="7" fillId="0" borderId="0" xfId="15" applyNumberFormat="1" applyFont="1" applyFill="1" applyBorder="1" applyAlignment="1">
      <alignment/>
    </xf>
    <xf numFmtId="0" fontId="6" fillId="0" borderId="1" xfId="0" applyFont="1" applyBorder="1" applyAlignment="1">
      <alignment horizontal="center"/>
    </xf>
    <xf numFmtId="178" fontId="7" fillId="0" borderId="0" xfId="0" applyNumberFormat="1" applyFont="1" applyAlignment="1">
      <alignment horizontal="center"/>
    </xf>
    <xf numFmtId="178" fontId="6" fillId="0" borderId="3" xfId="0" applyNumberFormat="1" applyFont="1" applyFill="1" applyBorder="1" applyAlignment="1">
      <alignment/>
    </xf>
    <xf numFmtId="178" fontId="10" fillId="0" borderId="0" xfId="0" applyNumberFormat="1" applyFont="1" applyAlignment="1">
      <alignment horizontal="center"/>
    </xf>
    <xf numFmtId="0" fontId="1" fillId="0" borderId="0" xfId="0" applyFont="1" applyAlignment="1">
      <alignment horizontal="justify" vertical="top" wrapText="1"/>
    </xf>
    <xf numFmtId="0" fontId="13" fillId="0" borderId="0" xfId="0" applyFont="1" applyAlignment="1">
      <alignment horizontal="justify" wrapText="1"/>
    </xf>
    <xf numFmtId="0" fontId="13" fillId="0" borderId="0" xfId="0" applyFont="1" applyAlignment="1">
      <alignment horizontal="center" wrapText="1"/>
    </xf>
    <xf numFmtId="0" fontId="13" fillId="0" borderId="0" xfId="0" applyFont="1" applyAlignment="1" quotePrefix="1">
      <alignment horizontal="center" wrapText="1"/>
    </xf>
    <xf numFmtId="0" fontId="13" fillId="0" borderId="0" xfId="0" applyFont="1" applyAlignment="1">
      <alignment horizontal="center" vertical="center"/>
    </xf>
    <xf numFmtId="178" fontId="10" fillId="0" borderId="0" xfId="15" applyNumberFormat="1" applyFont="1" applyFill="1" applyBorder="1" applyAlignment="1">
      <alignment/>
    </xf>
    <xf numFmtId="0" fontId="22" fillId="0" borderId="0" xfId="0" applyFont="1" applyFill="1" applyAlignment="1">
      <alignment/>
    </xf>
    <xf numFmtId="178" fontId="22" fillId="0" borderId="0" xfId="15" applyNumberFormat="1" applyFont="1" applyFill="1" applyBorder="1" applyAlignment="1">
      <alignment/>
    </xf>
    <xf numFmtId="178" fontId="6" fillId="0" borderId="1" xfId="15" applyNumberFormat="1" applyFont="1" applyFill="1" applyBorder="1" applyAlignment="1">
      <alignment/>
    </xf>
    <xf numFmtId="178" fontId="23" fillId="0" borderId="0" xfId="15" applyNumberFormat="1" applyFont="1" applyFill="1" applyBorder="1" applyAlignment="1">
      <alignment/>
    </xf>
    <xf numFmtId="41" fontId="7" fillId="0" borderId="0" xfId="0" applyNumberFormat="1" applyFont="1" applyAlignment="1">
      <alignment horizontal="center"/>
    </xf>
    <xf numFmtId="41" fontId="7" fillId="0" borderId="0" xfId="0" applyNumberFormat="1" applyFont="1" applyFill="1" applyAlignment="1">
      <alignment horizontal="center"/>
    </xf>
    <xf numFmtId="41" fontId="10" fillId="0" borderId="0" xfId="0" applyNumberFormat="1" applyFont="1" applyAlignment="1">
      <alignment horizontal="center"/>
    </xf>
    <xf numFmtId="41" fontId="6" fillId="0" borderId="3" xfId="0" applyNumberFormat="1" applyFont="1" applyFill="1" applyBorder="1" applyAlignment="1">
      <alignment/>
    </xf>
    <xf numFmtId="41" fontId="6" fillId="0" borderId="0" xfId="0" applyNumberFormat="1" applyFont="1" applyAlignment="1">
      <alignment horizontal="center"/>
    </xf>
    <xf numFmtId="0" fontId="13" fillId="0" borderId="0" xfId="0" applyFont="1" applyAlignment="1">
      <alignment wrapText="1"/>
    </xf>
    <xf numFmtId="178" fontId="13" fillId="0" borderId="3" xfId="15" applyNumberFormat="1" applyFont="1" applyFill="1" applyBorder="1" applyAlignment="1">
      <alignment/>
    </xf>
    <xf numFmtId="178" fontId="16" fillId="0" borderId="3" xfId="15" applyNumberFormat="1" applyFont="1" applyFill="1" applyBorder="1" applyAlignment="1">
      <alignment/>
    </xf>
    <xf numFmtId="178" fontId="12" fillId="0" borderId="0" xfId="0" applyNumberFormat="1" applyFont="1" applyFill="1" applyBorder="1" applyAlignment="1">
      <alignment/>
    </xf>
    <xf numFmtId="178" fontId="16" fillId="0" borderId="0" xfId="0" applyNumberFormat="1" applyFont="1" applyFill="1" applyBorder="1" applyAlignment="1">
      <alignment/>
    </xf>
    <xf numFmtId="178" fontId="17" fillId="0" borderId="0" xfId="15" applyNumberFormat="1" applyFont="1" applyFill="1" applyBorder="1" applyAlignment="1">
      <alignment horizontal="center"/>
    </xf>
    <xf numFmtId="178" fontId="16" fillId="0" borderId="4" xfId="15" applyNumberFormat="1" applyFont="1" applyFill="1" applyBorder="1" applyAlignment="1">
      <alignment/>
    </xf>
    <xf numFmtId="178" fontId="13" fillId="0" borderId="4" xfId="15" applyNumberFormat="1" applyFont="1" applyFill="1" applyBorder="1" applyAlignment="1">
      <alignment horizontal="center"/>
    </xf>
    <xf numFmtId="178" fontId="16" fillId="0" borderId="4" xfId="15" applyNumberFormat="1" applyFont="1" applyFill="1" applyBorder="1" applyAlignment="1">
      <alignment horizontal="center"/>
    </xf>
    <xf numFmtId="178" fontId="17" fillId="0" borderId="4" xfId="15" applyNumberFormat="1" applyFont="1" applyFill="1" applyBorder="1" applyAlignment="1">
      <alignment horizontal="center"/>
    </xf>
    <xf numFmtId="38" fontId="13" fillId="0" borderId="0" xfId="0" applyNumberFormat="1" applyFont="1" applyFill="1" applyBorder="1" applyAlignment="1">
      <alignment/>
    </xf>
    <xf numFmtId="38" fontId="17" fillId="0" borderId="0" xfId="0" applyNumberFormat="1" applyFont="1" applyFill="1" applyBorder="1" applyAlignment="1">
      <alignment/>
    </xf>
    <xf numFmtId="38" fontId="13" fillId="0" borderId="3" xfId="0" applyNumberFormat="1" applyFont="1" applyFill="1" applyBorder="1" applyAlignment="1">
      <alignment/>
    </xf>
    <xf numFmtId="0" fontId="0" fillId="0" borderId="0" xfId="0" applyNumberFormat="1" applyAlignment="1">
      <alignment horizontal="justify" wrapText="1"/>
    </xf>
    <xf numFmtId="0" fontId="13" fillId="0" borderId="0" xfId="0" applyFont="1" applyFill="1" applyAlignment="1">
      <alignment wrapText="1"/>
    </xf>
    <xf numFmtId="178" fontId="13" fillId="0" borderId="0" xfId="15" applyNumberFormat="1" applyFont="1" applyFill="1" applyAlignment="1">
      <alignment wrapText="1"/>
    </xf>
    <xf numFmtId="41" fontId="13" fillId="0" borderId="0" xfId="0" applyNumberFormat="1" applyFont="1" applyAlignment="1">
      <alignment horizontal="center" wrapText="1"/>
    </xf>
    <xf numFmtId="41" fontId="13" fillId="0" borderId="0" xfId="0" applyNumberFormat="1" applyFont="1" applyAlignment="1">
      <alignment horizontal="justify" vertical="top" wrapText="1"/>
    </xf>
    <xf numFmtId="41" fontId="12" fillId="0" borderId="0" xfId="0" applyNumberFormat="1" applyFont="1" applyFill="1" applyBorder="1" applyAlignment="1">
      <alignment/>
    </xf>
    <xf numFmtId="41" fontId="13" fillId="0" borderId="0" xfId="0" applyNumberFormat="1" applyFont="1" applyAlignment="1">
      <alignment horizontal="right" wrapText="1"/>
    </xf>
    <xf numFmtId="41" fontId="13" fillId="0" borderId="0" xfId="0" applyNumberFormat="1" applyFont="1" applyAlignment="1">
      <alignment wrapText="1"/>
    </xf>
    <xf numFmtId="41" fontId="13" fillId="0" borderId="0" xfId="15" applyNumberFormat="1" applyFont="1" applyAlignment="1">
      <alignment horizontal="right" wrapText="1"/>
    </xf>
    <xf numFmtId="41" fontId="13" fillId="0" borderId="0" xfId="0" applyNumberFormat="1" applyFont="1" applyAlignment="1">
      <alignment horizontal="right" vertical="top" wrapText="1"/>
    </xf>
    <xf numFmtId="38" fontId="13" fillId="0" borderId="0" xfId="0" applyNumberFormat="1" applyFont="1" applyFill="1" applyBorder="1" applyAlignment="1">
      <alignment horizontal="right" vertical="top" wrapText="1"/>
    </xf>
    <xf numFmtId="178" fontId="7" fillId="0" borderId="4" xfId="15" applyNumberFormat="1" applyFont="1" applyBorder="1" applyAlignment="1">
      <alignment/>
    </xf>
    <xf numFmtId="37" fontId="6" fillId="0" borderId="2" xfId="0" applyNumberFormat="1" applyFont="1" applyBorder="1" applyAlignment="1">
      <alignment/>
    </xf>
    <xf numFmtId="178" fontId="6" fillId="0" borderId="2" xfId="15" applyNumberFormat="1" applyFont="1" applyBorder="1" applyAlignment="1">
      <alignment/>
    </xf>
    <xf numFmtId="41" fontId="7" fillId="0" borderId="0" xfId="0" applyNumberFormat="1" applyFont="1" applyAlignment="1">
      <alignment/>
    </xf>
    <xf numFmtId="178" fontId="6" fillId="0" borderId="0" xfId="0" applyNumberFormat="1" applyFont="1" applyAlignment="1">
      <alignment horizontal="center"/>
    </xf>
    <xf numFmtId="0" fontId="13" fillId="0" borderId="0" xfId="0" applyFont="1" applyAlignment="1">
      <alignment horizontal="left"/>
    </xf>
    <xf numFmtId="0" fontId="12" fillId="0" borderId="0" xfId="0" applyFont="1" applyAlignment="1">
      <alignment horizontal="justify" wrapText="1"/>
    </xf>
    <xf numFmtId="0" fontId="12" fillId="0" borderId="0" xfId="0" applyFont="1" applyAlignment="1">
      <alignment horizontal="left" vertical="top" wrapText="1"/>
    </xf>
    <xf numFmtId="0" fontId="13" fillId="0" borderId="0" xfId="0" applyFont="1" applyAlignment="1">
      <alignment vertical="top" wrapText="1"/>
    </xf>
    <xf numFmtId="0" fontId="14" fillId="0" borderId="0" xfId="0" applyFont="1" applyAlignment="1">
      <alignment horizontal="left"/>
    </xf>
    <xf numFmtId="41" fontId="22" fillId="0" borderId="0" xfId="15" applyNumberFormat="1" applyFont="1" applyFill="1" applyBorder="1" applyAlignment="1">
      <alignment/>
    </xf>
    <xf numFmtId="43" fontId="6" fillId="0" borderId="0" xfId="15" applyNumberFormat="1" applyFont="1" applyFill="1" applyBorder="1" applyAlignment="1">
      <alignment horizontal="center" vertical="center" wrapText="1"/>
    </xf>
    <xf numFmtId="178" fontId="6" fillId="0" borderId="0" xfId="15" applyNumberFormat="1" applyFont="1" applyFill="1" applyBorder="1" applyAlignment="1">
      <alignment horizontal="center" vertical="center" wrapText="1"/>
    </xf>
    <xf numFmtId="178" fontId="13" fillId="0" borderId="0" xfId="0" applyNumberFormat="1" applyFont="1" applyFill="1" applyBorder="1" applyAlignment="1">
      <alignment horizontal="left"/>
    </xf>
    <xf numFmtId="0" fontId="30" fillId="0" borderId="0" xfId="0" applyFont="1" applyAlignment="1">
      <alignment horizontal="justify"/>
    </xf>
    <xf numFmtId="0" fontId="31" fillId="0" borderId="0" xfId="0" applyFont="1" applyAlignment="1">
      <alignment horizontal="left"/>
    </xf>
    <xf numFmtId="178" fontId="13" fillId="0" borderId="5" xfId="15" applyNumberFormat="1" applyFont="1" applyFill="1" applyBorder="1" applyAlignment="1">
      <alignment/>
    </xf>
    <xf numFmtId="43" fontId="16" fillId="0" borderId="0" xfId="15" applyNumberFormat="1" applyFont="1" applyFill="1" applyBorder="1" applyAlignment="1">
      <alignment horizontal="center"/>
    </xf>
    <xf numFmtId="0" fontId="12" fillId="0" borderId="0" xfId="0" applyFont="1" applyAlignment="1">
      <alignment horizontal="left"/>
    </xf>
    <xf numFmtId="178" fontId="18" fillId="0" borderId="3" xfId="15" applyNumberFormat="1" applyFont="1" applyFill="1" applyBorder="1" applyAlignment="1">
      <alignment horizontal="center"/>
    </xf>
    <xf numFmtId="0" fontId="13" fillId="0" borderId="0" xfId="0" applyFont="1" applyAlignment="1" quotePrefix="1">
      <alignment horizontal="justify" vertical="top" wrapText="1"/>
    </xf>
    <xf numFmtId="0" fontId="13" fillId="0" borderId="0" xfId="0" applyFont="1" applyAlignment="1">
      <alignment horizontal="justify" wrapText="1"/>
    </xf>
    <xf numFmtId="0" fontId="0" fillId="0" borderId="0" xfId="0" applyAlignment="1">
      <alignment wrapText="1"/>
    </xf>
    <xf numFmtId="0" fontId="0" fillId="0" borderId="0" xfId="0" applyAlignment="1">
      <alignment horizontal="justify" wrapText="1"/>
    </xf>
    <xf numFmtId="0" fontId="12" fillId="0" borderId="0" xfId="0" applyFont="1" applyAlignment="1">
      <alignment wrapText="1"/>
    </xf>
    <xf numFmtId="0" fontId="13" fillId="0" borderId="0" xfId="0" applyFont="1" applyAlignment="1" quotePrefix="1">
      <alignment horizontal="justify" vertical="top" wrapText="1"/>
    </xf>
    <xf numFmtId="0" fontId="12" fillId="0" borderId="0" xfId="0" applyFont="1" applyAlignment="1">
      <alignment horizontal="justify" wrapText="1"/>
    </xf>
    <xf numFmtId="0" fontId="13" fillId="0" borderId="0" xfId="0" applyNumberFormat="1" applyFont="1" applyAlignment="1">
      <alignment horizontal="justify" vertical="top" wrapText="1"/>
    </xf>
    <xf numFmtId="41" fontId="7" fillId="0" borderId="0" xfId="0" applyNumberFormat="1" applyFont="1" applyFill="1" applyAlignment="1">
      <alignment/>
    </xf>
    <xf numFmtId="41" fontId="7" fillId="0" borderId="0" xfId="15" applyNumberFormat="1" applyFont="1" applyFill="1" applyBorder="1" applyAlignment="1">
      <alignment horizontal="right" vertical="center"/>
    </xf>
    <xf numFmtId="0" fontId="7" fillId="0" borderId="0" xfId="0" applyFont="1" applyAlignment="1">
      <alignment horizontal="left" vertical="top" wrapText="1"/>
    </xf>
    <xf numFmtId="0" fontId="6" fillId="0" borderId="0" xfId="0" applyFont="1" applyAlignment="1">
      <alignment horizontal="justify" wrapText="1"/>
    </xf>
    <xf numFmtId="0" fontId="1" fillId="0" borderId="0" xfId="0" applyFont="1" applyAlignment="1">
      <alignment horizontal="justify" wrapText="1"/>
    </xf>
    <xf numFmtId="0" fontId="1" fillId="0" borderId="0" xfId="0" applyFont="1" applyAlignment="1">
      <alignment horizontal="justify" vertical="top" wrapText="1"/>
    </xf>
    <xf numFmtId="0" fontId="13" fillId="0" borderId="0" xfId="0" applyFont="1" applyAlignment="1">
      <alignment wrapText="1"/>
    </xf>
    <xf numFmtId="0" fontId="13" fillId="0" borderId="0" xfId="0" applyFont="1" applyAlignment="1">
      <alignment horizontal="justify" vertical="top" wrapText="1"/>
    </xf>
    <xf numFmtId="0" fontId="0" fillId="0" borderId="0" xfId="0" applyAlignment="1">
      <alignment horizontal="justify" vertical="top" wrapText="1"/>
    </xf>
    <xf numFmtId="0" fontId="12" fillId="0" borderId="0" xfId="0" applyFont="1" applyAlignment="1">
      <alignment horizontal="left" vertical="top" wrapText="1"/>
    </xf>
    <xf numFmtId="0" fontId="13" fillId="0" borderId="0" xfId="0" applyFont="1" applyAlignment="1">
      <alignment vertical="top" wrapText="1"/>
    </xf>
    <xf numFmtId="178" fontId="6" fillId="0" borderId="0" xfId="15" applyNumberFormat="1" applyFont="1" applyFill="1" applyAlignment="1">
      <alignment horizontal="center"/>
    </xf>
    <xf numFmtId="0" fontId="13" fillId="0" borderId="0" xfId="0" applyFont="1" applyAlignment="1">
      <alignment horizontal="justify" vertical="top"/>
    </xf>
    <xf numFmtId="178" fontId="13" fillId="0" borderId="0" xfId="15" applyNumberFormat="1" applyFont="1" applyAlignment="1">
      <alignment horizontal="justify" vertical="top"/>
    </xf>
    <xf numFmtId="0" fontId="9" fillId="0" borderId="0" xfId="0" applyFont="1" applyAlignment="1">
      <alignment horizontal="center" vertical="center" wrapText="1"/>
    </xf>
    <xf numFmtId="0" fontId="15" fillId="0" borderId="0" xfId="0" applyFont="1" applyAlignment="1">
      <alignment horizontal="center" vertical="center" wrapText="1"/>
    </xf>
    <xf numFmtId="0" fontId="6" fillId="0" borderId="0" xfId="0" applyFont="1" applyAlignment="1">
      <alignment horizontal="center" vertical="center" wrapText="1"/>
    </xf>
    <xf numFmtId="178" fontId="6" fillId="0" borderId="0" xfId="21" applyNumberFormat="1" applyFont="1" applyFill="1" applyAlignment="1">
      <alignment horizontal="center" vertical="center" wrapText="1"/>
      <protection/>
    </xf>
    <xf numFmtId="0" fontId="6" fillId="0" borderId="0" xfId="0" applyFont="1" applyFill="1" applyAlignment="1">
      <alignment horizontal="center" vertical="center" wrapText="1"/>
    </xf>
    <xf numFmtId="44" fontId="6" fillId="0" borderId="0" xfId="0" applyNumberFormat="1" applyFont="1" applyAlignment="1">
      <alignment horizontal="justify" vertical="top" wrapText="1"/>
    </xf>
    <xf numFmtId="0" fontId="6" fillId="0" borderId="0" xfId="0" applyFont="1" applyAlignment="1" quotePrefix="1">
      <alignment horizontal="justify" vertical="top" wrapText="1"/>
    </xf>
    <xf numFmtId="0" fontId="6" fillId="0" borderId="0" xfId="0" applyFont="1" applyAlignment="1">
      <alignment horizontal="justify" vertical="top" wrapText="1"/>
    </xf>
    <xf numFmtId="0" fontId="9" fillId="0" borderId="0" xfId="0" applyFont="1" applyAlignment="1">
      <alignment horizontal="center" wrapText="1"/>
    </xf>
    <xf numFmtId="0" fontId="6" fillId="0" borderId="0" xfId="0" applyFont="1" applyAlignment="1">
      <alignment horizontal="center" wrapText="1"/>
    </xf>
    <xf numFmtId="0" fontId="11" fillId="0" borderId="0" xfId="0" applyFont="1" applyAlignment="1">
      <alignment horizontal="center" wrapText="1"/>
    </xf>
    <xf numFmtId="0" fontId="0" fillId="0" borderId="0" xfId="0" applyAlignment="1">
      <alignment horizontal="center" wrapText="1"/>
    </xf>
    <xf numFmtId="0" fontId="13" fillId="0" borderId="0" xfId="0" applyFont="1" applyAlignment="1">
      <alignment horizontal="left" vertical="top" wrapText="1"/>
    </xf>
    <xf numFmtId="0" fontId="7" fillId="0" borderId="0" xfId="0" applyFont="1" applyFill="1" applyAlignment="1">
      <alignment horizontal="left" vertical="top" wrapText="1"/>
    </xf>
    <xf numFmtId="178" fontId="6" fillId="0" borderId="0" xfId="15" applyNumberFormat="1" applyFont="1" applyAlignment="1">
      <alignment horizontal="center" vertical="justify" wrapText="1"/>
    </xf>
    <xf numFmtId="0" fontId="0" fillId="0" borderId="0" xfId="0" applyAlignment="1">
      <alignment vertical="justify" wrapText="1"/>
    </xf>
    <xf numFmtId="0" fontId="12" fillId="0" borderId="0" xfId="0" applyFont="1" applyFill="1" applyBorder="1" applyAlignment="1">
      <alignment horizontal="justify" vertical="top" wrapText="1"/>
    </xf>
    <xf numFmtId="0" fontId="1" fillId="0" borderId="0" xfId="0" applyFont="1" applyFill="1" applyAlignment="1">
      <alignment horizontal="justify" vertical="top" wrapText="1"/>
    </xf>
    <xf numFmtId="0" fontId="13" fillId="0" borderId="0" xfId="0" applyFont="1" applyFill="1" applyBorder="1" applyAlignment="1">
      <alignment horizontal="justify" vertical="top" wrapText="1"/>
    </xf>
    <xf numFmtId="0" fontId="0" fillId="0" borderId="0" xfId="0" applyFill="1" applyBorder="1" applyAlignment="1">
      <alignment vertical="top" wrapText="1"/>
    </xf>
    <xf numFmtId="0" fontId="13" fillId="0" borderId="0" xfId="0" applyFont="1" applyFill="1" applyBorder="1" applyAlignment="1">
      <alignment horizontal="justify"/>
    </xf>
    <xf numFmtId="0" fontId="13"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2" fillId="0" borderId="0" xfId="0" applyFont="1" applyAlignment="1" quotePrefix="1">
      <alignment horizontal="justify" vertical="top" wrapText="1"/>
    </xf>
    <xf numFmtId="0" fontId="12" fillId="0" borderId="0" xfId="0" applyFont="1" applyAlignment="1">
      <alignment horizontal="justify" vertical="top" wrapText="1"/>
    </xf>
    <xf numFmtId="0" fontId="13" fillId="0" borderId="0" xfId="0" applyFont="1" applyAlignment="1" quotePrefix="1">
      <alignment horizontal="left" wrapText="1"/>
    </xf>
    <xf numFmtId="0" fontId="13" fillId="0" borderId="0" xfId="0" applyFont="1" applyFill="1" applyAlignment="1">
      <alignment horizontal="justify" vertical="top" wrapText="1"/>
    </xf>
    <xf numFmtId="0" fontId="25" fillId="0" borderId="0" xfId="0" applyFont="1" applyFill="1" applyAlignment="1">
      <alignment horizontal="justify" vertical="top" wrapText="1"/>
    </xf>
    <xf numFmtId="0" fontId="0" fillId="0" borderId="0" xfId="0" applyFont="1" applyFill="1" applyAlignment="1">
      <alignment horizontal="justify" vertical="top" wrapText="1"/>
    </xf>
    <xf numFmtId="0" fontId="12"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2" fillId="0" borderId="0" xfId="0" applyFont="1" applyFill="1" applyBorder="1" applyAlignment="1">
      <alignment horizontal="center" vertical="top" wrapText="1"/>
    </xf>
    <xf numFmtId="0" fontId="1" fillId="0" borderId="0" xfId="0" applyFont="1" applyFill="1" applyBorder="1" applyAlignment="1">
      <alignment horizontal="justify" vertical="top" wrapText="1"/>
    </xf>
    <xf numFmtId="0" fontId="17" fillId="2" borderId="0" xfId="0" applyFont="1" applyFill="1" applyAlignment="1">
      <alignment horizontal="justify" vertical="top" wrapText="1"/>
    </xf>
    <xf numFmtId="2" fontId="13" fillId="0" borderId="0" xfId="0" applyNumberFormat="1" applyFont="1" applyAlignment="1">
      <alignment horizontal="justify" vertical="top" wrapText="1"/>
    </xf>
    <xf numFmtId="0" fontId="0" fillId="0" borderId="0" xfId="0" applyFont="1" applyAlignment="1">
      <alignment wrapText="1"/>
    </xf>
    <xf numFmtId="0" fontId="13" fillId="0" borderId="0" xfId="0" applyFont="1" applyFill="1" applyBorder="1" applyAlignment="1">
      <alignment wrapText="1"/>
    </xf>
    <xf numFmtId="0" fontId="0" fillId="0" borderId="0" xfId="0" applyFill="1" applyBorder="1" applyAlignment="1">
      <alignment wrapText="1"/>
    </xf>
    <xf numFmtId="0" fontId="13" fillId="0" borderId="0" xfId="0" applyFont="1" applyFill="1" applyBorder="1" applyAlignment="1">
      <alignment horizontal="justify" vertical="top"/>
    </xf>
    <xf numFmtId="0" fontId="13" fillId="0" borderId="0" xfId="0" applyFont="1" applyFill="1" applyBorder="1" applyAlignment="1">
      <alignment horizontal="justify" wrapText="1"/>
    </xf>
    <xf numFmtId="0" fontId="0" fillId="0" borderId="0" xfId="0" applyFont="1" applyFill="1" applyBorder="1" applyAlignment="1">
      <alignment horizontal="justify" wrapText="1"/>
    </xf>
    <xf numFmtId="0" fontId="27" fillId="0" borderId="0" xfId="0" applyFont="1" applyFill="1" applyBorder="1" applyAlignment="1">
      <alignment horizontal="justify" vertical="top"/>
    </xf>
    <xf numFmtId="0" fontId="13" fillId="2" borderId="0" xfId="0" applyFont="1" applyFill="1" applyBorder="1" applyAlignment="1">
      <alignment horizontal="justify" vertical="top" wrapText="1"/>
    </xf>
    <xf numFmtId="0" fontId="0" fillId="0" borderId="0" xfId="0" applyFont="1" applyFill="1" applyBorder="1" applyAlignment="1">
      <alignment horizontal="justify" vertical="top" wrapText="1"/>
    </xf>
    <xf numFmtId="0" fontId="13" fillId="0" borderId="0" xfId="0" applyFont="1" applyFill="1" applyBorder="1" applyAlignment="1">
      <alignment vertical="center" wrapText="1"/>
    </xf>
    <xf numFmtId="0" fontId="0" fillId="0" borderId="0" xfId="0" applyAlignment="1">
      <alignment vertical="center" wrapText="1"/>
    </xf>
    <xf numFmtId="0" fontId="16" fillId="0" borderId="0" xfId="0" applyFont="1" applyFill="1" applyBorder="1" applyAlignment="1">
      <alignment horizontal="justify" vertical="top" wrapText="1"/>
    </xf>
    <xf numFmtId="0" fontId="20" fillId="0" borderId="0" xfId="0" applyFont="1" applyAlignment="1">
      <alignment horizontal="justify" vertical="top" wrapText="1"/>
    </xf>
    <xf numFmtId="0" fontId="13" fillId="0" borderId="0" xfId="0" applyNumberFormat="1" applyFont="1" applyAlignment="1">
      <alignment horizontal="justify" wrapText="1"/>
    </xf>
    <xf numFmtId="0" fontId="0" fillId="0" borderId="0" xfId="0" applyNumberFormat="1" applyAlignment="1">
      <alignment horizontal="justify" wrapText="1"/>
    </xf>
    <xf numFmtId="0" fontId="0" fillId="0" borderId="0" xfId="0" applyFill="1" applyBorder="1" applyAlignment="1">
      <alignment horizontal="justify" vertical="top" wrapText="1"/>
    </xf>
    <xf numFmtId="0" fontId="0" fillId="0" borderId="0" xfId="0" applyFill="1" applyAlignment="1">
      <alignment/>
    </xf>
    <xf numFmtId="0" fontId="0" fillId="0" borderId="0" xfId="0" applyFill="1" applyAlignment="1">
      <alignment horizontal="justify"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Group Consolidation" xfId="21"/>
    <cellStyle name="Percent" xfId="22"/>
    <cellStyle name="Wrap"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FECB%20Group%20Consolidated%20Accounts%202005\Consolidated%20Accounts-31%20Mar%2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FECB%20Group%20Consolidated%20Accounts%202006\Consolidated%20Accounts-31%20Mar%20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LFECB%20Group%20Consolidated%20Accounts%202006\Workings%20for%20QR-2006\LFECB%20Analysis-1Q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nsol PL2"/>
      <sheetName val="Consol PL"/>
      <sheetName val="Admin Expenses"/>
      <sheetName val="ConsolPL(reclsf)"/>
      <sheetName val="PL(reclsf)"/>
      <sheetName val="PL"/>
      <sheetName val="Consol BS1"/>
      <sheetName val="BS"/>
      <sheetName val="BS2"/>
      <sheetName val="CF-Indirect"/>
      <sheetName val="CF-Indirect(2)"/>
      <sheetName val="CF-By Co's"/>
      <sheetName val="Adjustment"/>
      <sheetName val="Consol Workings"/>
      <sheetName val="Disposal of Mayduct"/>
      <sheetName val="LFE Builder"/>
      <sheetName val="Other Op. Income"/>
      <sheetName val="Sheet3"/>
    </sheetNames>
    <sheetDataSet>
      <sheetData sheetId="6">
        <row r="26">
          <cell r="P2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sol PL"/>
      <sheetName val="PL"/>
      <sheetName val="Consol BS1"/>
      <sheetName val="BS"/>
      <sheetName val="BS2"/>
      <sheetName val="CF-Indirect"/>
      <sheetName val="Adjustment"/>
      <sheetName val="Interco balance"/>
      <sheetName val="CF-By Co's"/>
      <sheetName val="MI share of profit"/>
      <sheetName val="Acquisition-Poly Gulf"/>
      <sheetName val="Acquisition-Bestgate"/>
      <sheetName val="Pre&amp;Post Acq-Bestgate"/>
      <sheetName val="Pre&amp;Post Acq-Poly Gulf"/>
      <sheetName val="Consol Workings"/>
      <sheetName val="Sheet1"/>
    </sheetNames>
    <sheetDataSet>
      <sheetData sheetId="3">
        <row r="11">
          <cell r="B11">
            <v>0</v>
          </cell>
        </row>
      </sheetData>
      <sheetData sheetId="6">
        <row r="50">
          <cell r="C50">
            <v>0.005568272131313279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FKL-BS"/>
      <sheetName val="LFECB"/>
      <sheetName val="LFE-JB"/>
      <sheetName val="LFE-Vietnam"/>
      <sheetName val="LFKL-PL"/>
      <sheetName val="LFJB-PL"/>
      <sheetName val="LFET-PL"/>
      <sheetName val="LFBVI-Pl"/>
      <sheetName val="Vietnam-PL"/>
      <sheetName val="Inai-PL"/>
      <sheetName val="LF(S)-PL"/>
      <sheetName val="LFE Builder"/>
      <sheetName val="LFECB-PL"/>
      <sheetName val="Mediaforte Holdings-PL"/>
      <sheetName val="Bestgate-PL"/>
      <sheetName val="Pre&amp;Post Acq-Bestgage-PL"/>
      <sheetName val="Polygulf-PL"/>
      <sheetName val="Pre&amp;Post Acq-Polygulf-PL"/>
      <sheetName val="A8(detailed)"/>
      <sheetName val="A12"/>
      <sheetName val="A13"/>
      <sheetName val="A13Corp.Guarantee-Bank"/>
      <sheetName val="A14"/>
      <sheetName val="B5"/>
      <sheetName val="B6"/>
      <sheetName val="B7"/>
      <sheetName val="A8"/>
      <sheetName val="B9"/>
      <sheetName val="Other income"/>
      <sheetName val="BG listing"/>
    </sheetNames>
    <sheetDataSet>
      <sheetData sheetId="18">
        <row r="22">
          <cell r="I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4"/>
  <sheetViews>
    <sheetView view="pageBreakPreview" zoomScale="75" zoomScaleSheetLayoutView="75" workbookViewId="0" topLeftCell="A9">
      <selection activeCell="A20" sqref="A20"/>
    </sheetView>
  </sheetViews>
  <sheetFormatPr defaultColWidth="9.140625" defaultRowHeight="12.75"/>
  <cols>
    <col min="1" max="2" width="9.140625" style="21" customWidth="1"/>
    <col min="3" max="3" width="24.57421875" style="21" customWidth="1"/>
    <col min="4" max="4" width="11.00390625" style="21" customWidth="1"/>
    <col min="5" max="5" width="16.00390625" style="24" bestFit="1" customWidth="1"/>
    <col min="6" max="6" width="1.1484375" style="21" customWidth="1"/>
    <col min="7" max="7" width="17.7109375" style="23" customWidth="1"/>
    <col min="8" max="8" width="1.28515625" style="21" customWidth="1"/>
    <col min="9" max="9" width="16.00390625" style="24" customWidth="1"/>
    <col min="10" max="10" width="0.9921875" style="21" customWidth="1"/>
    <col min="11" max="11" width="17.57421875" style="23" customWidth="1"/>
    <col min="12" max="12" width="9.140625" style="21" customWidth="1"/>
    <col min="13" max="13" width="2.421875" style="21" customWidth="1"/>
    <col min="14" max="14" width="12.421875" style="21" customWidth="1"/>
    <col min="15" max="16384" width="9.140625" style="21" customWidth="1"/>
  </cols>
  <sheetData>
    <row r="1" spans="1:11" ht="18">
      <c r="A1" s="301" t="s">
        <v>117</v>
      </c>
      <c r="B1" s="302"/>
      <c r="C1" s="302"/>
      <c r="D1" s="302"/>
      <c r="E1" s="302"/>
      <c r="F1" s="302"/>
      <c r="G1" s="302"/>
      <c r="H1" s="302"/>
      <c r="I1" s="302"/>
      <c r="J1" s="302"/>
      <c r="K1" s="302"/>
    </row>
    <row r="2" spans="1:11" ht="16.5" customHeight="1">
      <c r="A2" s="303" t="s">
        <v>125</v>
      </c>
      <c r="B2" s="303"/>
      <c r="C2" s="303"/>
      <c r="D2" s="303"/>
      <c r="E2" s="303"/>
      <c r="F2" s="303"/>
      <c r="G2" s="303"/>
      <c r="H2" s="303"/>
      <c r="I2" s="303"/>
      <c r="J2" s="303"/>
      <c r="K2" s="303"/>
    </row>
    <row r="3" spans="7:8" ht="16.5">
      <c r="G3" s="55"/>
      <c r="H3" s="55"/>
    </row>
    <row r="4" spans="1:11" ht="17.25" customHeight="1">
      <c r="A4" s="1" t="s">
        <v>118</v>
      </c>
      <c r="B4" s="2"/>
      <c r="C4" s="2"/>
      <c r="D4" s="2"/>
      <c r="E4" s="8"/>
      <c r="F4" s="2"/>
      <c r="G4" s="6"/>
      <c r="H4" s="2"/>
      <c r="I4" s="8"/>
      <c r="J4" s="2"/>
      <c r="K4" s="6"/>
    </row>
    <row r="5" spans="1:11" ht="17.25">
      <c r="A5" s="1" t="s">
        <v>341</v>
      </c>
      <c r="B5" s="2"/>
      <c r="C5" s="2"/>
      <c r="D5" s="2"/>
      <c r="E5" s="8"/>
      <c r="F5" s="2"/>
      <c r="G5" s="6"/>
      <c r="H5" s="2"/>
      <c r="I5" s="8"/>
      <c r="J5" s="2"/>
      <c r="K5" s="6"/>
    </row>
    <row r="6" spans="1:11" ht="17.25">
      <c r="A6" s="2"/>
      <c r="B6" s="2"/>
      <c r="C6" s="2"/>
      <c r="D6" s="2"/>
      <c r="E6" s="8"/>
      <c r="F6" s="2"/>
      <c r="G6" s="6"/>
      <c r="H6" s="2"/>
      <c r="I6" s="8"/>
      <c r="J6" s="2"/>
      <c r="K6" s="6"/>
    </row>
    <row r="7" spans="1:12" ht="17.25">
      <c r="A7" s="2"/>
      <c r="B7" s="2"/>
      <c r="C7" s="2"/>
      <c r="D7" s="2"/>
      <c r="E7" s="304" t="s">
        <v>119</v>
      </c>
      <c r="F7" s="304"/>
      <c r="G7" s="305"/>
      <c r="H7" s="119"/>
      <c r="I7" s="298" t="s">
        <v>120</v>
      </c>
      <c r="J7" s="298"/>
      <c r="K7" s="298"/>
      <c r="L7" s="22"/>
    </row>
    <row r="8" spans="2:11" ht="64.5" customHeight="1">
      <c r="B8" s="2"/>
      <c r="C8" s="2"/>
      <c r="D8" s="2"/>
      <c r="E8" s="270" t="s">
        <v>121</v>
      </c>
      <c r="F8" s="120"/>
      <c r="G8" s="121" t="s">
        <v>122</v>
      </c>
      <c r="H8" s="120"/>
      <c r="I8" s="271" t="s">
        <v>123</v>
      </c>
      <c r="J8" s="120"/>
      <c r="K8" s="145" t="s">
        <v>124</v>
      </c>
    </row>
    <row r="9" spans="1:11" ht="17.25">
      <c r="A9" s="2"/>
      <c r="B9" s="2"/>
      <c r="C9" s="2"/>
      <c r="D9" s="2"/>
      <c r="E9" s="122" t="s">
        <v>229</v>
      </c>
      <c r="F9" s="119"/>
      <c r="G9" s="122" t="s">
        <v>228</v>
      </c>
      <c r="H9" s="119"/>
      <c r="I9" s="122" t="s">
        <v>229</v>
      </c>
      <c r="J9" s="119"/>
      <c r="K9" s="122" t="s">
        <v>228</v>
      </c>
    </row>
    <row r="10" spans="1:11" ht="17.25">
      <c r="A10" s="2"/>
      <c r="B10" s="2"/>
      <c r="C10" s="2"/>
      <c r="D10" s="2"/>
      <c r="E10" s="123" t="s">
        <v>27</v>
      </c>
      <c r="F10" s="119"/>
      <c r="G10" s="123" t="s">
        <v>27</v>
      </c>
      <c r="H10" s="119"/>
      <c r="I10" s="123" t="s">
        <v>27</v>
      </c>
      <c r="J10" s="119"/>
      <c r="K10" s="123" t="s">
        <v>27</v>
      </c>
    </row>
    <row r="11" spans="1:11" ht="17.25">
      <c r="A11" s="195" t="s">
        <v>107</v>
      </c>
      <c r="B11" s="2"/>
      <c r="C11" s="2"/>
      <c r="D11" s="2"/>
      <c r="E11" s="124"/>
      <c r="F11" s="85"/>
      <c r="G11" s="124"/>
      <c r="H11" s="85"/>
      <c r="I11" s="124"/>
      <c r="J11" s="85"/>
      <c r="K11" s="124"/>
    </row>
    <row r="12" spans="1:14" ht="17.25">
      <c r="A12" s="1" t="s">
        <v>29</v>
      </c>
      <c r="B12" s="2"/>
      <c r="C12" s="2"/>
      <c r="D12" s="2"/>
      <c r="E12" s="10">
        <v>28865</v>
      </c>
      <c r="F12" s="62"/>
      <c r="G12" s="116">
        <v>4522</v>
      </c>
      <c r="H12" s="62"/>
      <c r="I12" s="10">
        <v>28865</v>
      </c>
      <c r="J12" s="62"/>
      <c r="K12" s="116">
        <v>4522</v>
      </c>
      <c r="N12" s="21" t="s">
        <v>107</v>
      </c>
    </row>
    <row r="13" spans="1:11" ht="7.5" customHeight="1">
      <c r="A13" s="2"/>
      <c r="B13" s="2"/>
      <c r="C13" s="2"/>
      <c r="D13" s="2"/>
      <c r="E13" s="6"/>
      <c r="F13" s="2"/>
      <c r="G13" s="15"/>
      <c r="H13" s="2"/>
      <c r="I13" s="6"/>
      <c r="J13" s="2"/>
      <c r="K13" s="15"/>
    </row>
    <row r="14" spans="1:11" ht="17.25">
      <c r="A14" s="2" t="s">
        <v>309</v>
      </c>
      <c r="B14" s="2"/>
      <c r="C14" s="2"/>
      <c r="D14" s="2"/>
      <c r="E14" s="125">
        <v>-31387</v>
      </c>
      <c r="F14" s="2"/>
      <c r="G14" s="20">
        <f>-4396-2104</f>
        <v>-6500</v>
      </c>
      <c r="H14" s="2"/>
      <c r="I14" s="162">
        <v>-31387</v>
      </c>
      <c r="J14" s="85"/>
      <c r="K14" s="20">
        <f>-4396-2104</f>
        <v>-6500</v>
      </c>
    </row>
    <row r="15" spans="1:11" ht="17.25">
      <c r="A15" s="2" t="s">
        <v>33</v>
      </c>
      <c r="B15" s="2"/>
      <c r="C15" s="2"/>
      <c r="D15" s="2"/>
      <c r="E15" s="128">
        <v>235</v>
      </c>
      <c r="F15" s="2"/>
      <c r="G15" s="6">
        <v>147</v>
      </c>
      <c r="H15" s="2"/>
      <c r="I15" s="181">
        <v>235</v>
      </c>
      <c r="J15" s="85"/>
      <c r="K15" s="6">
        <v>147</v>
      </c>
    </row>
    <row r="16" spans="1:11" ht="6.75" customHeight="1">
      <c r="A16" s="2"/>
      <c r="B16" s="2"/>
      <c r="C16" s="2"/>
      <c r="D16" s="2"/>
      <c r="E16" s="9"/>
      <c r="F16" s="2"/>
      <c r="G16" s="130"/>
      <c r="H16" s="2"/>
      <c r="I16" s="185"/>
      <c r="J16" s="85"/>
      <c r="K16" s="130"/>
    </row>
    <row r="17" spans="1:14" ht="17.25">
      <c r="A17" s="1" t="s">
        <v>269</v>
      </c>
      <c r="B17" s="2"/>
      <c r="C17" s="2"/>
      <c r="D17" s="2"/>
      <c r="E17" s="127">
        <f>SUM(E12:E16)</f>
        <v>-2287</v>
      </c>
      <c r="F17" s="1"/>
      <c r="G17" s="127">
        <f>SUM(G12:G16)</f>
        <v>-1831</v>
      </c>
      <c r="H17" s="1"/>
      <c r="I17" s="186">
        <f>SUM(I12:I16)</f>
        <v>-2287</v>
      </c>
      <c r="J17" s="119"/>
      <c r="K17" s="127">
        <f>SUM(K12:K16)</f>
        <v>-1831</v>
      </c>
      <c r="N17" s="21" t="s">
        <v>107</v>
      </c>
    </row>
    <row r="18" spans="1:11" ht="17.25">
      <c r="A18" s="2"/>
      <c r="B18" s="2"/>
      <c r="C18" s="2"/>
      <c r="D18" s="2"/>
      <c r="E18" s="6"/>
      <c r="F18" s="2"/>
      <c r="G18" s="8"/>
      <c r="H18" s="2"/>
      <c r="I18" s="184"/>
      <c r="J18" s="85"/>
      <c r="K18" s="8"/>
    </row>
    <row r="19" spans="1:14" ht="17.25">
      <c r="A19" s="2" t="s">
        <v>34</v>
      </c>
      <c r="B19" s="2"/>
      <c r="C19" s="2"/>
      <c r="D19" s="2"/>
      <c r="E19" s="162">
        <v>-917</v>
      </c>
      <c r="F19" s="129"/>
      <c r="G19" s="125">
        <v>-883</v>
      </c>
      <c r="H19" s="129"/>
      <c r="I19" s="162">
        <v>-917</v>
      </c>
      <c r="J19" s="187"/>
      <c r="K19" s="125">
        <v>-883</v>
      </c>
      <c r="L19" s="192" t="s">
        <v>107</v>
      </c>
      <c r="N19" s="21" t="s">
        <v>107</v>
      </c>
    </row>
    <row r="20" spans="1:14" ht="17.25">
      <c r="A20" s="131" t="s">
        <v>347</v>
      </c>
      <c r="B20" s="2"/>
      <c r="C20" s="2"/>
      <c r="D20" s="2"/>
      <c r="E20" s="162">
        <v>-29</v>
      </c>
      <c r="F20" s="2"/>
      <c r="G20" s="128">
        <v>2</v>
      </c>
      <c r="H20" s="2"/>
      <c r="I20" s="162">
        <v>-29</v>
      </c>
      <c r="J20" s="85"/>
      <c r="K20" s="128">
        <v>2</v>
      </c>
      <c r="N20" s="21" t="s">
        <v>107</v>
      </c>
    </row>
    <row r="21" spans="1:11" ht="8.25" customHeight="1">
      <c r="A21" s="85"/>
      <c r="B21" s="85"/>
      <c r="C21" s="2"/>
      <c r="D21" s="2"/>
      <c r="E21" s="132"/>
      <c r="F21" s="2"/>
      <c r="G21" s="9"/>
      <c r="H21" s="2"/>
      <c r="I21" s="188"/>
      <c r="J21" s="189"/>
      <c r="K21" s="9"/>
    </row>
    <row r="22" spans="1:14" ht="16.5">
      <c r="A22" s="1" t="s">
        <v>261</v>
      </c>
      <c r="B22" s="1"/>
      <c r="C22" s="1"/>
      <c r="D22" s="1"/>
      <c r="E22" s="127">
        <f>SUM(E17:E21)</f>
        <v>-3233</v>
      </c>
      <c r="F22" s="1"/>
      <c r="G22" s="127">
        <f>SUM(G17:G21)</f>
        <v>-2712</v>
      </c>
      <c r="H22" s="1"/>
      <c r="I22" s="186">
        <f>SUM(I17:I21)</f>
        <v>-3233</v>
      </c>
      <c r="J22" s="119"/>
      <c r="K22" s="127">
        <f>SUM(K17:K21)</f>
        <v>-2712</v>
      </c>
      <c r="L22" s="192" t="s">
        <v>107</v>
      </c>
      <c r="N22" s="21" t="s">
        <v>107</v>
      </c>
    </row>
    <row r="23" spans="1:11" ht="17.25">
      <c r="A23" s="2"/>
      <c r="B23" s="2"/>
      <c r="C23" s="2"/>
      <c r="D23" s="2"/>
      <c r="E23" s="6"/>
      <c r="F23" s="2"/>
      <c r="G23" s="8"/>
      <c r="H23" s="2"/>
      <c r="I23" s="184"/>
      <c r="J23" s="85"/>
      <c r="K23" s="8"/>
    </row>
    <row r="24" spans="1:14" ht="17.25">
      <c r="A24" s="2" t="s">
        <v>106</v>
      </c>
      <c r="B24" s="2"/>
      <c r="C24" s="2"/>
      <c r="D24" s="2"/>
      <c r="E24" s="125">
        <v>-131</v>
      </c>
      <c r="F24" s="129"/>
      <c r="G24" s="125">
        <v>-68</v>
      </c>
      <c r="H24" s="129"/>
      <c r="I24" s="162">
        <v>-131</v>
      </c>
      <c r="J24" s="187"/>
      <c r="K24" s="125">
        <v>-68</v>
      </c>
      <c r="N24" s="21" t="s">
        <v>107</v>
      </c>
    </row>
    <row r="25" spans="1:11" ht="17.25">
      <c r="A25" s="2"/>
      <c r="B25" s="2"/>
      <c r="C25" s="2"/>
      <c r="D25" s="2"/>
      <c r="E25" s="9"/>
      <c r="F25" s="2"/>
      <c r="G25" s="130"/>
      <c r="H25" s="2"/>
      <c r="I25" s="185"/>
      <c r="J25" s="85"/>
      <c r="K25" s="130"/>
    </row>
    <row r="26" spans="1:14" ht="17.25" thickBot="1">
      <c r="A26" s="1" t="s">
        <v>179</v>
      </c>
      <c r="B26" s="1"/>
      <c r="C26" s="1"/>
      <c r="D26" s="1"/>
      <c r="E26" s="134">
        <f>SUM(E22:E25)</f>
        <v>-3364</v>
      </c>
      <c r="F26" s="133"/>
      <c r="G26" s="134">
        <f>SUM(G22:G25)</f>
        <v>-2780</v>
      </c>
      <c r="H26" s="133"/>
      <c r="I26" s="190">
        <f>SUM(I22:I25)</f>
        <v>-3364</v>
      </c>
      <c r="J26" s="124">
        <f>SUM(J22:J25)</f>
        <v>0</v>
      </c>
      <c r="K26" s="134">
        <f>SUM(K22:K25)</f>
        <v>-2780</v>
      </c>
      <c r="N26" s="21" t="s">
        <v>107</v>
      </c>
    </row>
    <row r="27" spans="1:11" ht="18" thickTop="1">
      <c r="A27" s="2"/>
      <c r="B27" s="2"/>
      <c r="C27" s="2"/>
      <c r="D27" s="2"/>
      <c r="E27" s="6"/>
      <c r="F27" s="2"/>
      <c r="G27" s="8"/>
      <c r="H27" s="2"/>
      <c r="I27" s="184"/>
      <c r="J27" s="85"/>
      <c r="K27" s="8"/>
    </row>
    <row r="28" spans="1:11" ht="17.25">
      <c r="A28" s="2" t="s">
        <v>242</v>
      </c>
      <c r="B28" s="2"/>
      <c r="C28" s="2"/>
      <c r="D28" s="2"/>
      <c r="E28" s="136"/>
      <c r="F28" s="135"/>
      <c r="G28" s="137"/>
      <c r="H28" s="2"/>
      <c r="I28" s="11"/>
      <c r="J28" s="2"/>
      <c r="K28" s="137"/>
    </row>
    <row r="29" spans="1:11" ht="17.25">
      <c r="A29" s="85" t="s">
        <v>287</v>
      </c>
      <c r="B29" s="85"/>
      <c r="C29" s="85"/>
      <c r="D29" s="85"/>
      <c r="E29" s="225">
        <v>-3354</v>
      </c>
      <c r="F29" s="226"/>
      <c r="G29" s="225">
        <f>G32-G30</f>
        <v>-2780</v>
      </c>
      <c r="H29" s="85"/>
      <c r="I29" s="225">
        <v>-3354</v>
      </c>
      <c r="J29" s="85"/>
      <c r="K29" s="225">
        <f>K32-K30</f>
        <v>-2780</v>
      </c>
    </row>
    <row r="30" spans="1:11" ht="17.25">
      <c r="A30" s="85" t="s">
        <v>310</v>
      </c>
      <c r="B30" s="85"/>
      <c r="C30" s="85"/>
      <c r="D30" s="85"/>
      <c r="E30" s="162">
        <v>-10</v>
      </c>
      <c r="F30" s="226"/>
      <c r="G30" s="227">
        <v>0</v>
      </c>
      <c r="H30" s="187"/>
      <c r="I30" s="162">
        <v>-10</v>
      </c>
      <c r="J30" s="187"/>
      <c r="K30" s="227">
        <v>0</v>
      </c>
    </row>
    <row r="31" spans="1:11" ht="5.25" customHeight="1">
      <c r="A31" s="85"/>
      <c r="B31" s="85"/>
      <c r="C31" s="85"/>
      <c r="D31" s="85"/>
      <c r="E31" s="185"/>
      <c r="F31" s="85"/>
      <c r="G31" s="228"/>
      <c r="H31" s="85"/>
      <c r="I31" s="185"/>
      <c r="J31" s="85"/>
      <c r="K31" s="228"/>
    </row>
    <row r="32" spans="1:11" ht="18" thickBot="1">
      <c r="A32" s="85"/>
      <c r="B32" s="85"/>
      <c r="C32" s="85"/>
      <c r="D32" s="85"/>
      <c r="E32" s="190">
        <f>E26</f>
        <v>-3364</v>
      </c>
      <c r="F32" s="226"/>
      <c r="G32" s="190">
        <f>G26</f>
        <v>-2780</v>
      </c>
      <c r="H32" s="187"/>
      <c r="I32" s="190">
        <f>I26</f>
        <v>-3364</v>
      </c>
      <c r="J32" s="85"/>
      <c r="K32" s="190">
        <f>K26</f>
        <v>-2780</v>
      </c>
    </row>
    <row r="33" spans="1:11" ht="18" thickTop="1">
      <c r="A33" s="85"/>
      <c r="B33" s="85"/>
      <c r="C33" s="85"/>
      <c r="D33" s="85"/>
      <c r="E33" s="227"/>
      <c r="F33" s="226"/>
      <c r="G33" s="229"/>
      <c r="H33" s="85"/>
      <c r="I33" s="215"/>
      <c r="J33" s="85"/>
      <c r="K33" s="229"/>
    </row>
    <row r="34" spans="1:11" ht="17.25">
      <c r="A34" s="2" t="s">
        <v>198</v>
      </c>
      <c r="B34" s="2"/>
      <c r="C34" s="2"/>
      <c r="D34" s="2"/>
      <c r="E34" s="8"/>
      <c r="F34" s="2"/>
      <c r="G34" s="8"/>
      <c r="H34" s="2"/>
      <c r="I34" s="8"/>
      <c r="J34" s="2"/>
      <c r="K34" s="8"/>
    </row>
    <row r="35" spans="1:11" ht="17.25">
      <c r="A35" s="138" t="s">
        <v>53</v>
      </c>
      <c r="B35" s="2"/>
      <c r="C35" s="2"/>
      <c r="D35" s="2"/>
      <c r="E35" s="139">
        <f>+E29/52000*100</f>
        <v>-6.45</v>
      </c>
      <c r="F35" s="126"/>
      <c r="G35" s="139">
        <f>+G29/52000*100</f>
        <v>-5.346153846153847</v>
      </c>
      <c r="H35" s="126"/>
      <c r="I35" s="139">
        <f>+I29/52000*100</f>
        <v>-6.45</v>
      </c>
      <c r="J35" s="62"/>
      <c r="K35" s="139">
        <f>+K29/52000*100</f>
        <v>-5.346153846153847</v>
      </c>
    </row>
    <row r="36" spans="1:12" ht="18" thickBot="1">
      <c r="A36" s="147" t="s">
        <v>164</v>
      </c>
      <c r="B36" s="148"/>
      <c r="C36" s="148" t="s">
        <v>178</v>
      </c>
      <c r="D36" s="2"/>
      <c r="E36" s="140" t="s">
        <v>173</v>
      </c>
      <c r="F36" s="141"/>
      <c r="G36" s="140" t="s">
        <v>173</v>
      </c>
      <c r="H36" s="141"/>
      <c r="I36" s="140" t="s">
        <v>173</v>
      </c>
      <c r="J36" s="141"/>
      <c r="K36" s="140" t="s">
        <v>173</v>
      </c>
      <c r="L36" s="21" t="s">
        <v>107</v>
      </c>
    </row>
    <row r="37" spans="1:11" ht="18" thickTop="1">
      <c r="A37" s="138"/>
      <c r="B37" s="2"/>
      <c r="C37" s="2"/>
      <c r="D37" s="2"/>
      <c r="E37" s="142"/>
      <c r="F37" s="2"/>
      <c r="G37" s="142"/>
      <c r="H37" s="2"/>
      <c r="I37" s="142"/>
      <c r="J37" s="2"/>
      <c r="K37" s="143"/>
    </row>
    <row r="38" spans="1:11" ht="16.5" customHeight="1">
      <c r="A38" s="306" t="s">
        <v>311</v>
      </c>
      <c r="B38" s="306"/>
      <c r="C38" s="306"/>
      <c r="D38" s="306"/>
      <c r="E38" s="306"/>
      <c r="F38" s="306"/>
      <c r="G38" s="306"/>
      <c r="H38" s="306"/>
      <c r="I38" s="306"/>
      <c r="J38" s="306"/>
      <c r="K38" s="306"/>
    </row>
    <row r="39" spans="1:11" ht="24" customHeight="1">
      <c r="A39" s="306"/>
      <c r="B39" s="306"/>
      <c r="C39" s="306"/>
      <c r="D39" s="306"/>
      <c r="E39" s="306"/>
      <c r="F39" s="306"/>
      <c r="G39" s="306"/>
      <c r="H39" s="306"/>
      <c r="I39" s="306"/>
      <c r="J39" s="306"/>
      <c r="K39" s="306"/>
    </row>
    <row r="40" spans="1:11" ht="9.75" customHeight="1">
      <c r="A40" s="41"/>
      <c r="B40" s="41"/>
      <c r="C40" s="41"/>
      <c r="D40" s="41"/>
      <c r="E40" s="41"/>
      <c r="F40" s="41"/>
      <c r="G40" s="41"/>
      <c r="H40" s="41"/>
      <c r="I40" s="41"/>
      <c r="J40" s="41"/>
      <c r="K40" s="41"/>
    </row>
    <row r="41" spans="1:11" ht="17.25" customHeight="1">
      <c r="A41" s="118"/>
      <c r="B41" s="118"/>
      <c r="C41" s="118"/>
      <c r="D41" s="118"/>
      <c r="E41" s="118" t="s">
        <v>107</v>
      </c>
      <c r="F41" s="118"/>
      <c r="G41" s="118" t="s">
        <v>107</v>
      </c>
      <c r="H41" s="118"/>
      <c r="I41" s="118" t="s">
        <v>107</v>
      </c>
      <c r="J41" s="118"/>
      <c r="K41" s="118" t="s">
        <v>107</v>
      </c>
    </row>
    <row r="42" spans="1:11" ht="15" customHeight="1">
      <c r="A42" s="299" t="s">
        <v>107</v>
      </c>
      <c r="B42" s="299"/>
      <c r="C42" s="299"/>
      <c r="D42" s="299"/>
      <c r="E42" s="300"/>
      <c r="F42" s="299"/>
      <c r="G42" s="300"/>
      <c r="H42" s="299"/>
      <c r="I42" s="300"/>
      <c r="J42" s="299"/>
      <c r="K42" s="300"/>
    </row>
    <row r="43" spans="5:11" ht="16.5">
      <c r="E43" s="193" t="s">
        <v>107</v>
      </c>
      <c r="F43" s="194"/>
      <c r="G43" s="193" t="s">
        <v>107</v>
      </c>
      <c r="H43" s="194" t="s">
        <v>107</v>
      </c>
      <c r="I43" s="193" t="s">
        <v>107</v>
      </c>
      <c r="J43" s="194" t="s">
        <v>107</v>
      </c>
      <c r="K43" s="193" t="s">
        <v>107</v>
      </c>
    </row>
    <row r="44" spans="5:11" ht="16.5">
      <c r="E44" s="193"/>
      <c r="F44" s="194"/>
      <c r="G44" s="194"/>
      <c r="H44" s="194"/>
      <c r="I44" s="193"/>
      <c r="J44" s="194"/>
      <c r="K44" s="194"/>
    </row>
  </sheetData>
  <mergeCells count="6">
    <mergeCell ref="I7:K7"/>
    <mergeCell ref="A42:K42"/>
    <mergeCell ref="A1:K1"/>
    <mergeCell ref="A2:K2"/>
    <mergeCell ref="E7:G7"/>
    <mergeCell ref="A38:K39"/>
  </mergeCells>
  <printOptions horizontalCentered="1"/>
  <pageMargins left="0.4" right="0" top="0.9" bottom="0" header="0.5" footer="0.25"/>
  <pageSetup horizontalDpi="600" verticalDpi="600" orientation="portrait" paperSize="9" scale="75" r:id="rId1"/>
  <headerFooter alignWithMargins="0">
    <oddFooter>&amp;L&amp;8&amp;D&amp;T&amp;C&amp;8 1&amp;R&amp;8&amp;F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567"/>
  <sheetViews>
    <sheetView view="pageBreakPreview" zoomScale="75" zoomScaleSheetLayoutView="75" workbookViewId="0" topLeftCell="A1">
      <selection activeCell="N14" sqref="M14:N15"/>
    </sheetView>
  </sheetViews>
  <sheetFormatPr defaultColWidth="9.140625" defaultRowHeight="12.75"/>
  <cols>
    <col min="1" max="1" width="4.7109375" style="2" customWidth="1"/>
    <col min="2" max="2" width="3.00390625" style="1" customWidth="1"/>
    <col min="3" max="3" width="58.8515625" style="2" customWidth="1"/>
    <col min="4" max="4" width="15.00390625" style="3" customWidth="1"/>
    <col min="5" max="5" width="3.57421875" style="2" customWidth="1"/>
    <col min="6" max="6" width="16.8515625" style="2" customWidth="1"/>
    <col min="7" max="7" width="10.28125" style="2" bestFit="1" customWidth="1"/>
    <col min="8" max="8" width="9.140625" style="2" customWidth="1"/>
    <col min="9" max="10" width="9.28125" style="2" bestFit="1" customWidth="1"/>
    <col min="11" max="16384" width="9.140625" style="2" customWidth="1"/>
  </cols>
  <sheetData>
    <row r="1" spans="1:6" ht="17.25" customHeight="1">
      <c r="A1" s="309" t="s">
        <v>117</v>
      </c>
      <c r="B1" s="309"/>
      <c r="C1" s="309"/>
      <c r="D1" s="309"/>
      <c r="E1" s="309"/>
      <c r="F1" s="309"/>
    </row>
    <row r="2" spans="1:6" ht="17.25">
      <c r="A2" s="310" t="s">
        <v>142</v>
      </c>
      <c r="B2" s="311"/>
      <c r="C2" s="311"/>
      <c r="D2" s="311"/>
      <c r="E2" s="311"/>
      <c r="F2" s="311"/>
    </row>
    <row r="3" ht="17.25">
      <c r="A3" s="1"/>
    </row>
    <row r="4" ht="17.25">
      <c r="A4" s="1" t="s">
        <v>156</v>
      </c>
    </row>
    <row r="5" ht="17.25">
      <c r="A5" s="1" t="s">
        <v>240</v>
      </c>
    </row>
    <row r="6" spans="1:6" ht="17.25">
      <c r="A6" s="1"/>
      <c r="D6" s="80" t="s">
        <v>306</v>
      </c>
      <c r="F6" s="5" t="s">
        <v>307</v>
      </c>
    </row>
    <row r="7" spans="2:6" s="4" customFormat="1" ht="17.25">
      <c r="B7" s="5"/>
      <c r="D7" s="81" t="s">
        <v>230</v>
      </c>
      <c r="E7" s="16"/>
      <c r="F7" s="5" t="s">
        <v>218</v>
      </c>
    </row>
    <row r="8" spans="2:6" s="4" customFormat="1" ht="17.25">
      <c r="B8" s="5"/>
      <c r="D8" s="81"/>
      <c r="E8" s="16"/>
      <c r="F8" s="5" t="s">
        <v>308</v>
      </c>
    </row>
    <row r="9" spans="2:6" s="4" customFormat="1" ht="17.25">
      <c r="B9" s="208" t="s">
        <v>278</v>
      </c>
      <c r="D9" s="79" t="s">
        <v>46</v>
      </c>
      <c r="E9" s="39"/>
      <c r="F9" s="38" t="s">
        <v>46</v>
      </c>
    </row>
    <row r="10" spans="2:6" ht="17.25">
      <c r="B10" s="2" t="s">
        <v>32</v>
      </c>
      <c r="D10" s="6">
        <v>8604</v>
      </c>
      <c r="E10" s="6"/>
      <c r="F10" s="3">
        <v>5040</v>
      </c>
    </row>
    <row r="11" spans="2:6" ht="17.25">
      <c r="B11" s="2" t="s">
        <v>200</v>
      </c>
      <c r="D11" s="6">
        <f>'[2]Consol BS1'!$B$11/1000</f>
        <v>0</v>
      </c>
      <c r="E11" s="6"/>
      <c r="F11" s="3">
        <v>343</v>
      </c>
    </row>
    <row r="12" spans="2:6" ht="17.25">
      <c r="B12" s="2" t="s">
        <v>144</v>
      </c>
      <c r="D12" s="6">
        <v>10732</v>
      </c>
      <c r="E12" s="6"/>
      <c r="F12" s="3">
        <f>10757+1270</f>
        <v>12027</v>
      </c>
    </row>
    <row r="13" spans="2:6" ht="17.25">
      <c r="B13" s="2" t="s">
        <v>159</v>
      </c>
      <c r="D13" s="6">
        <v>15600</v>
      </c>
      <c r="E13" s="6"/>
      <c r="F13" s="3">
        <v>15600</v>
      </c>
    </row>
    <row r="14" spans="2:6" ht="17.25">
      <c r="B14" s="2" t="s">
        <v>42</v>
      </c>
      <c r="D14" s="6">
        <v>604</v>
      </c>
      <c r="E14" s="6"/>
      <c r="F14" s="3">
        <v>588</v>
      </c>
    </row>
    <row r="15" spans="2:8" ht="17.25">
      <c r="B15" s="2" t="s">
        <v>313</v>
      </c>
      <c r="D15" s="3">
        <v>746</v>
      </c>
      <c r="E15" s="6"/>
      <c r="F15" s="262">
        <v>746</v>
      </c>
      <c r="H15" s="2" t="s">
        <v>107</v>
      </c>
    </row>
    <row r="16" spans="2:8" ht="17.25">
      <c r="B16" s="1" t="s">
        <v>273</v>
      </c>
      <c r="D16" s="209">
        <f>SUM(D10:D15)</f>
        <v>36286</v>
      </c>
      <c r="E16" s="6"/>
      <c r="F16" s="209">
        <f>SUM(F10:F15)</f>
        <v>34344</v>
      </c>
      <c r="H16" s="3" t="s">
        <v>107</v>
      </c>
    </row>
    <row r="17" spans="5:8" ht="18" customHeight="1">
      <c r="E17" s="6"/>
      <c r="F17" s="3"/>
      <c r="H17" s="3"/>
    </row>
    <row r="18" spans="2:6" ht="17.25">
      <c r="B18" s="2" t="s">
        <v>36</v>
      </c>
      <c r="D18" s="11">
        <v>5348</v>
      </c>
      <c r="E18" s="11"/>
      <c r="F18" s="11">
        <v>5395</v>
      </c>
    </row>
    <row r="19" spans="2:6" ht="17.25">
      <c r="B19" s="85" t="s">
        <v>337</v>
      </c>
      <c r="C19" s="85"/>
      <c r="D19" s="287">
        <v>0</v>
      </c>
      <c r="E19" s="215"/>
      <c r="F19" s="215">
        <v>3975</v>
      </c>
    </row>
    <row r="20" spans="2:6" ht="17.25">
      <c r="B20" s="85" t="s">
        <v>348</v>
      </c>
      <c r="C20" s="85"/>
      <c r="D20" s="184">
        <v>5130</v>
      </c>
      <c r="E20" s="215"/>
      <c r="F20" s="288" t="s">
        <v>344</v>
      </c>
    </row>
    <row r="21" spans="2:7" ht="17.25">
      <c r="B21" s="2" t="s">
        <v>145</v>
      </c>
      <c r="D21" s="11">
        <v>49835</v>
      </c>
      <c r="E21" s="11"/>
      <c r="F21" s="11">
        <v>44943</v>
      </c>
      <c r="G21" s="13"/>
    </row>
    <row r="22" spans="2:6" ht="17.25">
      <c r="B22" s="2" t="s">
        <v>149</v>
      </c>
      <c r="D22" s="11">
        <v>9387</v>
      </c>
      <c r="E22" s="11"/>
      <c r="F22" s="11">
        <v>2973</v>
      </c>
    </row>
    <row r="23" spans="2:6" ht="17.25">
      <c r="B23" s="2" t="s">
        <v>146</v>
      </c>
      <c r="D23" s="191">
        <v>11083</v>
      </c>
      <c r="E23" s="11"/>
      <c r="F23" s="11">
        <v>11159</v>
      </c>
    </row>
    <row r="24" spans="2:6" ht="17.25">
      <c r="B24" s="2" t="s">
        <v>313</v>
      </c>
      <c r="D24" s="191">
        <v>12</v>
      </c>
      <c r="E24" s="11"/>
      <c r="F24" s="11">
        <f>1471-746</f>
        <v>725</v>
      </c>
    </row>
    <row r="25" spans="2:7" ht="17.25">
      <c r="B25" s="2" t="s">
        <v>37</v>
      </c>
      <c r="D25" s="191">
        <v>2422</v>
      </c>
      <c r="E25" s="11"/>
      <c r="F25" s="11">
        <f>3446-1471</f>
        <v>1975</v>
      </c>
      <c r="G25" s="13" t="s">
        <v>107</v>
      </c>
    </row>
    <row r="26" spans="2:6" ht="17.25">
      <c r="B26" s="2" t="s">
        <v>39</v>
      </c>
      <c r="D26" s="210">
        <v>3718</v>
      </c>
      <c r="E26" s="11"/>
      <c r="F26" s="9">
        <v>3627</v>
      </c>
    </row>
    <row r="27" spans="2:6" ht="17.25">
      <c r="B27" s="1" t="s">
        <v>274</v>
      </c>
      <c r="C27" s="7"/>
      <c r="D27" s="211">
        <f>SUM(D18:D26)</f>
        <v>86935</v>
      </c>
      <c r="E27" s="11"/>
      <c r="F27" s="211">
        <f>SUM(F18:F26)</f>
        <v>74772</v>
      </c>
    </row>
    <row r="28" spans="3:6" ht="17.25">
      <c r="C28" s="7"/>
      <c r="D28" s="259"/>
      <c r="E28" s="11"/>
      <c r="F28" s="259"/>
    </row>
    <row r="29" spans="2:6" ht="18" customHeight="1" thickBot="1">
      <c r="B29" s="1" t="s">
        <v>279</v>
      </c>
      <c r="D29" s="260">
        <f>D27+D16</f>
        <v>123221</v>
      </c>
      <c r="E29" s="10"/>
      <c r="F29" s="260">
        <f>F27+F16</f>
        <v>109116</v>
      </c>
    </row>
    <row r="30" spans="4:6" ht="18" customHeight="1" thickTop="1">
      <c r="D30" s="32"/>
      <c r="E30" s="11"/>
      <c r="F30" s="32"/>
    </row>
    <row r="31" spans="2:6" ht="18" customHeight="1">
      <c r="B31" s="1" t="s">
        <v>280</v>
      </c>
      <c r="D31" s="32"/>
      <c r="E31" s="11"/>
      <c r="F31" s="32"/>
    </row>
    <row r="32" spans="2:6" ht="17.25">
      <c r="B32" s="2" t="s">
        <v>109</v>
      </c>
      <c r="D32" s="6">
        <v>52000</v>
      </c>
      <c r="E32" s="6"/>
      <c r="F32" s="6">
        <v>52000</v>
      </c>
    </row>
    <row r="33" spans="2:9" ht="17.25">
      <c r="B33" s="2" t="s">
        <v>91</v>
      </c>
      <c r="D33" s="3">
        <v>5218</v>
      </c>
      <c r="E33" s="6"/>
      <c r="F33" s="3">
        <v>5218</v>
      </c>
      <c r="I33" s="3"/>
    </row>
    <row r="34" spans="2:6" ht="17.25">
      <c r="B34" s="2" t="s">
        <v>205</v>
      </c>
      <c r="D34" s="212">
        <v>-35043</v>
      </c>
      <c r="E34" s="6"/>
      <c r="F34" s="212">
        <f>-31612+97</f>
        <v>-31515</v>
      </c>
    </row>
    <row r="35" spans="2:6" ht="17.25">
      <c r="B35" s="1" t="s">
        <v>275</v>
      </c>
      <c r="C35" s="7"/>
      <c r="D35" s="6">
        <f>SUM(D32:D34)</f>
        <v>22175</v>
      </c>
      <c r="E35" s="6"/>
      <c r="F35" s="6">
        <f>SUM(F32:F34)</f>
        <v>25703</v>
      </c>
    </row>
    <row r="36" spans="2:6" s="85" customFormat="1" ht="17.25">
      <c r="B36" s="119" t="s">
        <v>349</v>
      </c>
      <c r="C36" s="213"/>
      <c r="D36" s="185">
        <v>430</v>
      </c>
      <c r="E36" s="184"/>
      <c r="F36" s="185">
        <v>0</v>
      </c>
    </row>
    <row r="37" spans="2:10" ht="18" customHeight="1">
      <c r="B37" s="1" t="s">
        <v>281</v>
      </c>
      <c r="D37" s="207">
        <f>D35+D36</f>
        <v>22605</v>
      </c>
      <c r="E37" s="6"/>
      <c r="F37" s="207">
        <f>F35+F36</f>
        <v>25703</v>
      </c>
      <c r="J37" s="3"/>
    </row>
    <row r="38" spans="4:6" ht="18" customHeight="1">
      <c r="D38" s="32"/>
      <c r="E38" s="11"/>
      <c r="F38" s="32"/>
    </row>
    <row r="39" spans="2:6" ht="18" customHeight="1">
      <c r="B39" s="1" t="s">
        <v>282</v>
      </c>
      <c r="D39" s="32"/>
      <c r="E39" s="11"/>
      <c r="F39" s="32"/>
    </row>
    <row r="40" spans="2:6" ht="17.25">
      <c r="B40" s="2" t="s">
        <v>94</v>
      </c>
      <c r="D40" s="42">
        <v>35593</v>
      </c>
      <c r="E40" s="6"/>
      <c r="F40" s="42">
        <v>35655</v>
      </c>
    </row>
    <row r="41" spans="2:6" ht="17.25">
      <c r="B41" s="2" t="s">
        <v>201</v>
      </c>
      <c r="D41" s="42">
        <v>184</v>
      </c>
      <c r="E41" s="6"/>
      <c r="F41" s="42">
        <v>184</v>
      </c>
    </row>
    <row r="42" spans="2:6" ht="18" customHeight="1">
      <c r="B42" s="1" t="s">
        <v>277</v>
      </c>
      <c r="D42" s="209">
        <f>SUM(D40:D41)</f>
        <v>35777</v>
      </c>
      <c r="E42" s="11"/>
      <c r="F42" s="209">
        <f>SUM(F40:F41)</f>
        <v>35839</v>
      </c>
    </row>
    <row r="43" spans="4:6" ht="18" customHeight="1">
      <c r="D43" s="32"/>
      <c r="E43" s="11"/>
      <c r="F43" s="32"/>
    </row>
    <row r="44" spans="2:6" ht="17.25">
      <c r="B44" s="2" t="s">
        <v>147</v>
      </c>
      <c r="C44" s="7"/>
      <c r="D44" s="11">
        <v>28346</v>
      </c>
      <c r="E44" s="11"/>
      <c r="F44" s="214">
        <v>20007</v>
      </c>
    </row>
    <row r="45" spans="2:6" ht="17.25">
      <c r="B45" s="2" t="s">
        <v>150</v>
      </c>
      <c r="C45" s="7"/>
      <c r="D45" s="11">
        <v>9900</v>
      </c>
      <c r="E45" s="11"/>
      <c r="F45" s="214">
        <v>5269</v>
      </c>
    </row>
    <row r="46" spans="2:6" ht="17.25">
      <c r="B46" s="2" t="s">
        <v>148</v>
      </c>
      <c r="C46" s="7"/>
      <c r="D46" s="11">
        <v>9584</v>
      </c>
      <c r="E46" s="11"/>
      <c r="F46" s="214">
        <v>4934</v>
      </c>
    </row>
    <row r="47" spans="2:6" ht="17.25">
      <c r="B47" s="2" t="s">
        <v>162</v>
      </c>
      <c r="C47" s="7"/>
      <c r="D47" s="11">
        <v>17</v>
      </c>
      <c r="E47" s="62"/>
      <c r="F47" s="215">
        <v>368</v>
      </c>
    </row>
    <row r="48" spans="2:6" ht="17.25">
      <c r="B48" s="2" t="s">
        <v>151</v>
      </c>
      <c r="C48" s="7"/>
      <c r="D48" s="11">
        <v>16606</v>
      </c>
      <c r="E48" s="11"/>
      <c r="F48" s="214">
        <v>16726</v>
      </c>
    </row>
    <row r="49" spans="2:6" ht="17.25">
      <c r="B49" s="2" t="s">
        <v>39</v>
      </c>
      <c r="C49" s="7"/>
      <c r="D49" s="9">
        <v>386</v>
      </c>
      <c r="E49" s="11"/>
      <c r="F49" s="185">
        <v>270</v>
      </c>
    </row>
    <row r="50" spans="2:6" ht="17.25">
      <c r="B50" s="1" t="s">
        <v>276</v>
      </c>
      <c r="C50" s="7"/>
      <c r="D50" s="211">
        <f>SUM(D44:D49)</f>
        <v>64839</v>
      </c>
      <c r="E50" s="11"/>
      <c r="F50" s="211">
        <f>SUM(F44:F49)</f>
        <v>47574</v>
      </c>
    </row>
    <row r="51" spans="3:6" ht="17.25">
      <c r="C51" s="7"/>
      <c r="D51" s="259"/>
      <c r="E51" s="11"/>
      <c r="F51" s="259"/>
    </row>
    <row r="52" spans="2:6" ht="17.25">
      <c r="B52" s="1" t="s">
        <v>244</v>
      </c>
      <c r="D52" s="9">
        <f>D50+D42</f>
        <v>100616</v>
      </c>
      <c r="E52" s="8"/>
      <c r="F52" s="9">
        <f>F42+F50</f>
        <v>83413</v>
      </c>
    </row>
    <row r="53" spans="4:6" ht="17.25">
      <c r="D53" s="6"/>
      <c r="E53" s="8"/>
      <c r="F53" s="6"/>
    </row>
    <row r="54" spans="2:6" ht="18" thickBot="1">
      <c r="B54" s="1" t="s">
        <v>283</v>
      </c>
      <c r="D54" s="261">
        <f>D52+D37</f>
        <v>123221</v>
      </c>
      <c r="E54" s="8"/>
      <c r="F54" s="261">
        <f>F52+F37</f>
        <v>109116</v>
      </c>
    </row>
    <row r="55" spans="2:6" ht="18" thickTop="1">
      <c r="B55" s="2"/>
      <c r="D55" s="10" t="s">
        <v>107</v>
      </c>
      <c r="E55" s="8"/>
      <c r="F55" s="10"/>
    </row>
    <row r="56" spans="2:6" ht="18" thickBot="1">
      <c r="B56" s="1" t="s">
        <v>227</v>
      </c>
      <c r="D56" s="12">
        <f>D37/D32</f>
        <v>0.4347115384615385</v>
      </c>
      <c r="E56" s="6"/>
      <c r="F56" s="12">
        <f>F37/F32</f>
        <v>0.49428846153846157</v>
      </c>
    </row>
    <row r="57" spans="4:6" ht="18" thickTop="1">
      <c r="D57" s="11"/>
      <c r="E57" s="6"/>
      <c r="F57" s="11"/>
    </row>
    <row r="58" spans="1:6" ht="17.25">
      <c r="A58" s="307" t="s">
        <v>312</v>
      </c>
      <c r="B58" s="308"/>
      <c r="C58" s="308"/>
      <c r="D58" s="308"/>
      <c r="E58" s="308"/>
      <c r="F58" s="308"/>
    </row>
    <row r="59" spans="1:6" ht="17.25">
      <c r="A59" s="307"/>
      <c r="B59" s="308"/>
      <c r="C59" s="308"/>
      <c r="D59" s="308"/>
      <c r="E59" s="308"/>
      <c r="F59" s="308"/>
    </row>
    <row r="60" spans="4:6" ht="17.25">
      <c r="D60" s="3" t="s">
        <v>187</v>
      </c>
      <c r="E60" s="6"/>
      <c r="F60" s="6"/>
    </row>
    <row r="61" spans="5:6" ht="17.25">
      <c r="E61" s="6"/>
      <c r="F61" s="6"/>
    </row>
    <row r="62" spans="5:6" ht="17.25">
      <c r="E62" s="6"/>
      <c r="F62" s="6"/>
    </row>
    <row r="63" spans="5:6" ht="17.25">
      <c r="E63" s="6"/>
      <c r="F63" s="6"/>
    </row>
    <row r="64" spans="5:6" ht="17.25">
      <c r="E64" s="6"/>
      <c r="F64" s="6"/>
    </row>
    <row r="65" spans="4:6" ht="17.25">
      <c r="D65" s="3" t="s">
        <v>107</v>
      </c>
      <c r="E65" s="6"/>
      <c r="F65" s="6"/>
    </row>
    <row r="66" spans="5:6" ht="17.25">
      <c r="E66" s="6"/>
      <c r="F66" s="6"/>
    </row>
    <row r="67" spans="5:6" ht="17.25">
      <c r="E67" s="6"/>
      <c r="F67" s="6"/>
    </row>
    <row r="68" spans="5:6" ht="17.25">
      <c r="E68" s="6"/>
      <c r="F68" s="6"/>
    </row>
    <row r="69" spans="5:6" ht="17.25">
      <c r="E69" s="6"/>
      <c r="F69" s="6"/>
    </row>
    <row r="70" spans="5:6" ht="17.25">
      <c r="E70" s="6"/>
      <c r="F70" s="6"/>
    </row>
    <row r="71" spans="5:6" ht="17.25">
      <c r="E71" s="6"/>
      <c r="F71" s="6"/>
    </row>
    <row r="72" spans="5:6" ht="17.25">
      <c r="E72" s="6"/>
      <c r="F72" s="6"/>
    </row>
    <row r="73" spans="5:6" ht="17.25">
      <c r="E73" s="6"/>
      <c r="F73" s="6"/>
    </row>
    <row r="74" spans="5:6" ht="17.25">
      <c r="E74" s="6"/>
      <c r="F74" s="6"/>
    </row>
    <row r="75" spans="5:6" ht="17.25">
      <c r="E75" s="6"/>
      <c r="F75" s="6"/>
    </row>
    <row r="76" spans="5:6" ht="17.25">
      <c r="E76" s="6"/>
      <c r="F76" s="6"/>
    </row>
    <row r="77" spans="5:6" ht="17.25">
      <c r="E77" s="6"/>
      <c r="F77" s="6"/>
    </row>
    <row r="78" spans="5:6" ht="17.25">
      <c r="E78" s="6"/>
      <c r="F78" s="6"/>
    </row>
    <row r="79" spans="5:6" ht="17.25">
      <c r="E79" s="6"/>
      <c r="F79" s="6"/>
    </row>
    <row r="80" spans="5:6" ht="17.25">
      <c r="E80" s="6"/>
      <c r="F80" s="6"/>
    </row>
    <row r="81" spans="5:6" ht="17.25">
      <c r="E81" s="6"/>
      <c r="F81" s="6"/>
    </row>
    <row r="82" spans="5:6" ht="17.25">
      <c r="E82" s="6"/>
      <c r="F82" s="6"/>
    </row>
    <row r="83" spans="5:6" ht="17.25">
      <c r="E83" s="6"/>
      <c r="F83" s="6"/>
    </row>
    <row r="84" spans="5:6" ht="17.25">
      <c r="E84" s="6"/>
      <c r="F84" s="6"/>
    </row>
    <row r="85" spans="5:6" ht="17.25">
      <c r="E85" s="6"/>
      <c r="F85" s="6"/>
    </row>
    <row r="86" spans="5:6" ht="17.25">
      <c r="E86" s="6"/>
      <c r="F86" s="6"/>
    </row>
    <row r="87" spans="5:6" ht="17.25">
      <c r="E87" s="6"/>
      <c r="F87" s="6"/>
    </row>
    <row r="88" spans="5:6" ht="17.25">
      <c r="E88" s="6"/>
      <c r="F88" s="6"/>
    </row>
    <row r="89" spans="5:6" ht="17.25">
      <c r="E89" s="6"/>
      <c r="F89" s="6"/>
    </row>
    <row r="90" spans="5:6" ht="17.25">
      <c r="E90" s="6"/>
      <c r="F90" s="6"/>
    </row>
    <row r="91" spans="5:6" ht="17.25">
      <c r="E91" s="6"/>
      <c r="F91" s="6"/>
    </row>
    <row r="92" spans="5:6" ht="17.25">
      <c r="E92" s="6"/>
      <c r="F92" s="6"/>
    </row>
    <row r="93" spans="5:6" ht="17.25">
      <c r="E93" s="6"/>
      <c r="F93" s="6"/>
    </row>
    <row r="94" spans="5:6" ht="17.25">
      <c r="E94" s="6"/>
      <c r="F94" s="6"/>
    </row>
    <row r="95" spans="5:6" ht="17.25">
      <c r="E95" s="6"/>
      <c r="F95" s="6"/>
    </row>
    <row r="96" spans="5:6" ht="17.25">
      <c r="E96" s="6"/>
      <c r="F96" s="6"/>
    </row>
    <row r="97" spans="5:6" ht="17.25">
      <c r="E97" s="6"/>
      <c r="F97" s="6"/>
    </row>
    <row r="98" spans="5:6" ht="17.25">
      <c r="E98" s="6"/>
      <c r="F98" s="6"/>
    </row>
    <row r="99" spans="5:6" ht="17.25">
      <c r="E99" s="6"/>
      <c r="F99" s="6"/>
    </row>
    <row r="100" spans="5:6" ht="17.25">
      <c r="E100" s="6"/>
      <c r="F100" s="6"/>
    </row>
    <row r="101" spans="5:6" ht="17.25">
      <c r="E101" s="6"/>
      <c r="F101" s="6"/>
    </row>
    <row r="102" spans="5:6" ht="17.25">
      <c r="E102" s="6"/>
      <c r="F102" s="6"/>
    </row>
    <row r="103" spans="5:6" ht="17.25">
      <c r="E103" s="6"/>
      <c r="F103" s="6"/>
    </row>
    <row r="104" spans="5:6" ht="17.25">
      <c r="E104" s="6"/>
      <c r="F104" s="6"/>
    </row>
    <row r="105" spans="5:6" ht="17.25">
      <c r="E105" s="6"/>
      <c r="F105" s="6"/>
    </row>
    <row r="106" spans="5:6" ht="17.25">
      <c r="E106" s="6"/>
      <c r="F106" s="6"/>
    </row>
    <row r="107" spans="5:6" ht="17.25">
      <c r="E107" s="6"/>
      <c r="F107" s="6"/>
    </row>
    <row r="108" spans="5:6" ht="17.25">
      <c r="E108" s="6"/>
      <c r="F108" s="6"/>
    </row>
    <row r="109" spans="5:6" ht="17.25">
      <c r="E109" s="6"/>
      <c r="F109" s="6"/>
    </row>
    <row r="110" spans="5:6" ht="17.25">
      <c r="E110" s="6"/>
      <c r="F110" s="6"/>
    </row>
    <row r="111" spans="5:6" ht="17.25">
      <c r="E111" s="6"/>
      <c r="F111" s="6"/>
    </row>
    <row r="112" spans="5:6" ht="17.25">
      <c r="E112" s="6"/>
      <c r="F112" s="6"/>
    </row>
    <row r="113" spans="5:6" ht="17.25">
      <c r="E113" s="6"/>
      <c r="F113" s="6"/>
    </row>
    <row r="114" spans="5:6" ht="17.25">
      <c r="E114" s="6"/>
      <c r="F114" s="6"/>
    </row>
    <row r="115" spans="5:6" ht="17.25">
      <c r="E115" s="6"/>
      <c r="F115" s="6"/>
    </row>
    <row r="116" spans="5:6" ht="17.25">
      <c r="E116" s="6"/>
      <c r="F116" s="6"/>
    </row>
    <row r="117" spans="5:6" ht="17.25">
      <c r="E117" s="6"/>
      <c r="F117" s="6"/>
    </row>
    <row r="118" spans="5:6" ht="17.25">
      <c r="E118" s="6"/>
      <c r="F118" s="6"/>
    </row>
    <row r="119" spans="5:6" ht="17.25">
      <c r="E119" s="6"/>
      <c r="F119" s="6"/>
    </row>
    <row r="120" spans="5:6" ht="17.25">
      <c r="E120" s="6"/>
      <c r="F120" s="6"/>
    </row>
    <row r="121" spans="5:6" ht="17.25">
      <c r="E121" s="6"/>
      <c r="F121" s="6"/>
    </row>
    <row r="122" spans="5:6" ht="17.25">
      <c r="E122" s="6"/>
      <c r="F122" s="6"/>
    </row>
    <row r="123" spans="5:6" ht="17.25">
      <c r="E123" s="6"/>
      <c r="F123" s="6"/>
    </row>
    <row r="124" spans="5:6" ht="17.25">
      <c r="E124" s="6"/>
      <c r="F124" s="6"/>
    </row>
    <row r="125" spans="5:6" ht="17.25">
      <c r="E125" s="6"/>
      <c r="F125" s="6"/>
    </row>
    <row r="126" spans="5:6" ht="17.25">
      <c r="E126" s="6"/>
      <c r="F126" s="6"/>
    </row>
    <row r="127" spans="5:6" ht="17.25">
      <c r="E127" s="6"/>
      <c r="F127" s="6"/>
    </row>
    <row r="128" spans="5:6" ht="17.25">
      <c r="E128" s="6"/>
      <c r="F128" s="6"/>
    </row>
    <row r="129" spans="5:6" ht="17.25">
      <c r="E129" s="6"/>
      <c r="F129" s="6"/>
    </row>
    <row r="130" spans="5:6" ht="17.25">
      <c r="E130" s="6"/>
      <c r="F130" s="6"/>
    </row>
    <row r="131" spans="5:6" ht="17.25">
      <c r="E131" s="6"/>
      <c r="F131" s="6"/>
    </row>
    <row r="132" spans="5:6" ht="17.25">
      <c r="E132" s="6"/>
      <c r="F132" s="6"/>
    </row>
    <row r="133" spans="5:6" ht="17.25">
      <c r="E133" s="6"/>
      <c r="F133" s="6"/>
    </row>
    <row r="134" spans="5:6" ht="17.25">
      <c r="E134" s="6"/>
      <c r="F134" s="6"/>
    </row>
    <row r="135" spans="5:6" ht="17.25">
      <c r="E135" s="6"/>
      <c r="F135" s="6"/>
    </row>
    <row r="136" spans="5:6" ht="17.25">
      <c r="E136" s="6"/>
      <c r="F136" s="6"/>
    </row>
    <row r="137" spans="5:6" ht="17.25">
      <c r="E137" s="6"/>
      <c r="F137" s="6"/>
    </row>
    <row r="138" spans="5:6" ht="17.25">
      <c r="E138" s="6"/>
      <c r="F138" s="6"/>
    </row>
    <row r="139" spans="5:6" ht="17.25">
      <c r="E139" s="6"/>
      <c r="F139" s="6"/>
    </row>
    <row r="140" spans="5:6" ht="17.25">
      <c r="E140" s="6"/>
      <c r="F140" s="6"/>
    </row>
    <row r="141" spans="5:6" ht="17.25">
      <c r="E141" s="6"/>
      <c r="F141" s="6"/>
    </row>
    <row r="142" spans="5:6" ht="17.25">
      <c r="E142" s="6"/>
      <c r="F142" s="6"/>
    </row>
    <row r="143" spans="5:6" ht="17.25">
      <c r="E143" s="6"/>
      <c r="F143" s="6"/>
    </row>
    <row r="144" spans="5:6" ht="17.25">
      <c r="E144" s="6"/>
      <c r="F144" s="6"/>
    </row>
    <row r="145" spans="5:6" ht="17.25">
      <c r="E145" s="6"/>
      <c r="F145" s="6"/>
    </row>
    <row r="146" spans="5:6" ht="17.25">
      <c r="E146" s="6"/>
      <c r="F146" s="6"/>
    </row>
    <row r="147" spans="5:6" ht="17.25">
      <c r="E147" s="6"/>
      <c r="F147" s="6"/>
    </row>
    <row r="148" spans="5:6" ht="17.25">
      <c r="E148" s="6"/>
      <c r="F148" s="6"/>
    </row>
    <row r="149" spans="5:6" ht="17.25">
      <c r="E149" s="6"/>
      <c r="F149" s="6"/>
    </row>
    <row r="150" spans="5:6" ht="17.25">
      <c r="E150" s="6"/>
      <c r="F150" s="6"/>
    </row>
    <row r="151" spans="5:6" ht="17.25">
      <c r="E151" s="6"/>
      <c r="F151" s="6"/>
    </row>
    <row r="152" spans="5:6" ht="17.25">
      <c r="E152" s="6"/>
      <c r="F152" s="6"/>
    </row>
    <row r="153" spans="5:6" ht="17.25">
      <c r="E153" s="6"/>
      <c r="F153" s="6"/>
    </row>
    <row r="154" spans="5:6" ht="17.25">
      <c r="E154" s="6"/>
      <c r="F154" s="6"/>
    </row>
    <row r="155" spans="5:6" ht="17.25">
      <c r="E155" s="6"/>
      <c r="F155" s="6"/>
    </row>
    <row r="156" spans="5:6" ht="17.25">
      <c r="E156" s="6"/>
      <c r="F156" s="6"/>
    </row>
    <row r="157" spans="5:6" ht="17.25">
      <c r="E157" s="6"/>
      <c r="F157" s="6"/>
    </row>
    <row r="158" spans="5:6" ht="17.25">
      <c r="E158" s="6"/>
      <c r="F158" s="6"/>
    </row>
    <row r="159" spans="5:6" ht="17.25">
      <c r="E159" s="6"/>
      <c r="F159" s="6"/>
    </row>
    <row r="160" spans="5:6" ht="17.25">
      <c r="E160" s="6"/>
      <c r="F160" s="6"/>
    </row>
    <row r="161" spans="5:6" ht="17.25">
      <c r="E161" s="6"/>
      <c r="F161" s="6"/>
    </row>
    <row r="162" spans="5:6" ht="17.25">
      <c r="E162" s="6"/>
      <c r="F162" s="6"/>
    </row>
    <row r="163" spans="5:6" ht="17.25">
      <c r="E163" s="6"/>
      <c r="F163" s="6"/>
    </row>
    <row r="164" spans="5:6" ht="17.25">
      <c r="E164" s="6"/>
      <c r="F164" s="6"/>
    </row>
    <row r="165" spans="5:6" ht="17.25">
      <c r="E165" s="6"/>
      <c r="F165" s="6"/>
    </row>
    <row r="166" spans="5:6" ht="17.25">
      <c r="E166" s="6"/>
      <c r="F166" s="6"/>
    </row>
    <row r="167" spans="5:6" ht="17.25">
      <c r="E167" s="6"/>
      <c r="F167" s="6"/>
    </row>
    <row r="168" spans="5:6" ht="17.25">
      <c r="E168" s="6"/>
      <c r="F168" s="6"/>
    </row>
    <row r="169" spans="5:6" ht="17.25">
      <c r="E169" s="6"/>
      <c r="F169" s="6"/>
    </row>
    <row r="170" spans="5:6" ht="17.25">
      <c r="E170" s="6"/>
      <c r="F170" s="6"/>
    </row>
    <row r="171" spans="5:6" ht="17.25">
      <c r="E171" s="6"/>
      <c r="F171" s="6"/>
    </row>
    <row r="172" spans="5:6" ht="17.25">
      <c r="E172" s="6"/>
      <c r="F172" s="6"/>
    </row>
    <row r="173" spans="5:6" ht="17.25">
      <c r="E173" s="6"/>
      <c r="F173" s="6"/>
    </row>
    <row r="174" spans="5:6" ht="17.25">
      <c r="E174" s="6"/>
      <c r="F174" s="6"/>
    </row>
    <row r="175" spans="5:6" ht="17.25">
      <c r="E175" s="6"/>
      <c r="F175" s="6"/>
    </row>
    <row r="176" spans="5:6" ht="17.25">
      <c r="E176" s="6"/>
      <c r="F176" s="6"/>
    </row>
    <row r="177" spans="5:6" ht="17.25">
      <c r="E177" s="6"/>
      <c r="F177" s="6"/>
    </row>
    <row r="178" spans="5:6" ht="17.25">
      <c r="E178" s="6"/>
      <c r="F178" s="6"/>
    </row>
    <row r="179" spans="5:6" ht="17.25">
      <c r="E179" s="6"/>
      <c r="F179" s="6"/>
    </row>
    <row r="180" spans="5:6" ht="17.25">
      <c r="E180" s="6"/>
      <c r="F180" s="6"/>
    </row>
    <row r="181" spans="5:6" ht="17.25">
      <c r="E181" s="6"/>
      <c r="F181" s="6"/>
    </row>
    <row r="182" spans="5:6" ht="17.25">
      <c r="E182" s="6"/>
      <c r="F182" s="6"/>
    </row>
    <row r="183" spans="5:6" ht="17.25">
      <c r="E183" s="6"/>
      <c r="F183" s="6"/>
    </row>
    <row r="184" spans="5:6" ht="17.25">
      <c r="E184" s="6"/>
      <c r="F184" s="6"/>
    </row>
    <row r="185" spans="5:6" ht="17.25">
      <c r="E185" s="6"/>
      <c r="F185" s="6"/>
    </row>
    <row r="186" spans="5:6" ht="17.25">
      <c r="E186" s="6"/>
      <c r="F186" s="6"/>
    </row>
    <row r="187" spans="5:6" ht="17.25">
      <c r="E187" s="6"/>
      <c r="F187" s="6"/>
    </row>
    <row r="188" spans="5:6" ht="17.25">
      <c r="E188" s="6"/>
      <c r="F188" s="6"/>
    </row>
    <row r="189" spans="5:6" ht="17.25">
      <c r="E189" s="6"/>
      <c r="F189" s="6"/>
    </row>
    <row r="190" spans="5:6" ht="17.25">
      <c r="E190" s="6"/>
      <c r="F190" s="6"/>
    </row>
    <row r="191" spans="5:6" ht="17.25">
      <c r="E191" s="6"/>
      <c r="F191" s="6"/>
    </row>
    <row r="192" spans="5:6" ht="17.25">
      <c r="E192" s="6"/>
      <c r="F192" s="6"/>
    </row>
    <row r="193" spans="5:6" ht="17.25">
      <c r="E193" s="6"/>
      <c r="F193" s="6"/>
    </row>
    <row r="194" spans="5:6" ht="17.25">
      <c r="E194" s="6"/>
      <c r="F194" s="6"/>
    </row>
    <row r="195" spans="5:6" ht="17.25">
      <c r="E195" s="6"/>
      <c r="F195" s="6"/>
    </row>
    <row r="196" spans="5:6" ht="17.25">
      <c r="E196" s="6"/>
      <c r="F196" s="6"/>
    </row>
    <row r="197" spans="5:6" ht="17.25">
      <c r="E197" s="6"/>
      <c r="F197" s="6"/>
    </row>
    <row r="198" spans="5:6" ht="17.25">
      <c r="E198" s="6"/>
      <c r="F198" s="6"/>
    </row>
    <row r="199" spans="5:6" ht="17.25">
      <c r="E199" s="6"/>
      <c r="F199" s="6"/>
    </row>
    <row r="200" spans="5:6" ht="17.25">
      <c r="E200" s="6"/>
      <c r="F200" s="6"/>
    </row>
    <row r="201" spans="5:6" ht="17.25">
      <c r="E201" s="6"/>
      <c r="F201" s="6"/>
    </row>
    <row r="202" spans="5:6" ht="17.25">
      <c r="E202" s="6"/>
      <c r="F202" s="6"/>
    </row>
    <row r="203" spans="5:6" ht="17.25">
      <c r="E203" s="6"/>
      <c r="F203" s="6"/>
    </row>
    <row r="204" spans="5:6" ht="17.25">
      <c r="E204" s="6"/>
      <c r="F204" s="6"/>
    </row>
    <row r="205" spans="5:6" ht="17.25">
      <c r="E205" s="6"/>
      <c r="F205" s="6"/>
    </row>
    <row r="206" spans="5:6" ht="17.25">
      <c r="E206" s="6"/>
      <c r="F206" s="6"/>
    </row>
    <row r="207" spans="5:6" ht="17.25">
      <c r="E207" s="6"/>
      <c r="F207" s="6"/>
    </row>
    <row r="208" spans="5:6" ht="17.25">
      <c r="E208" s="6"/>
      <c r="F208" s="6"/>
    </row>
    <row r="209" spans="5:6" ht="17.25">
      <c r="E209" s="6"/>
      <c r="F209" s="6"/>
    </row>
    <row r="210" spans="5:6" ht="17.25">
      <c r="E210" s="6"/>
      <c r="F210" s="6"/>
    </row>
    <row r="211" spans="5:6" ht="17.25">
      <c r="E211" s="6"/>
      <c r="F211" s="6"/>
    </row>
    <row r="212" spans="5:6" ht="17.25">
      <c r="E212" s="6"/>
      <c r="F212" s="6"/>
    </row>
    <row r="213" spans="5:6" ht="17.25">
      <c r="E213" s="6"/>
      <c r="F213" s="6"/>
    </row>
    <row r="214" spans="5:6" ht="17.25">
      <c r="E214" s="6"/>
      <c r="F214" s="6"/>
    </row>
    <row r="215" spans="5:6" ht="17.25">
      <c r="E215" s="6"/>
      <c r="F215" s="6"/>
    </row>
    <row r="216" spans="5:6" ht="17.25">
      <c r="E216" s="6"/>
      <c r="F216" s="6"/>
    </row>
    <row r="217" spans="5:6" ht="17.25">
      <c r="E217" s="6"/>
      <c r="F217" s="6"/>
    </row>
    <row r="218" spans="5:6" ht="17.25">
      <c r="E218" s="6"/>
      <c r="F218" s="6"/>
    </row>
    <row r="219" spans="5:6" ht="17.25">
      <c r="E219" s="6"/>
      <c r="F219" s="6"/>
    </row>
    <row r="220" spans="5:6" ht="17.25">
      <c r="E220" s="6"/>
      <c r="F220" s="6"/>
    </row>
    <row r="221" spans="5:6" ht="17.25">
      <c r="E221" s="6"/>
      <c r="F221" s="6"/>
    </row>
    <row r="222" spans="5:6" ht="17.25">
      <c r="E222" s="6"/>
      <c r="F222" s="6"/>
    </row>
    <row r="223" spans="5:6" ht="17.25">
      <c r="E223" s="6"/>
      <c r="F223" s="6"/>
    </row>
    <row r="224" spans="5:6" ht="17.25">
      <c r="E224" s="6"/>
      <c r="F224" s="6"/>
    </row>
    <row r="225" spans="5:6" ht="17.25">
      <c r="E225" s="6"/>
      <c r="F225" s="6"/>
    </row>
    <row r="226" spans="5:6" ht="17.25">
      <c r="E226" s="6"/>
      <c r="F226" s="6"/>
    </row>
    <row r="227" spans="5:6" ht="17.25">
      <c r="E227" s="6"/>
      <c r="F227" s="6"/>
    </row>
    <row r="228" spans="5:6" ht="17.25">
      <c r="E228" s="6"/>
      <c r="F228" s="6"/>
    </row>
    <row r="229" spans="5:6" ht="17.25">
      <c r="E229" s="6"/>
      <c r="F229" s="6"/>
    </row>
    <row r="230" spans="5:6" ht="17.25">
      <c r="E230" s="6"/>
      <c r="F230" s="6"/>
    </row>
    <row r="231" spans="5:6" ht="17.25">
      <c r="E231" s="6"/>
      <c r="F231" s="6"/>
    </row>
    <row r="232" spans="5:6" ht="17.25">
      <c r="E232" s="6"/>
      <c r="F232" s="6"/>
    </row>
    <row r="233" spans="5:6" ht="17.25">
      <c r="E233" s="6"/>
      <c r="F233" s="6"/>
    </row>
    <row r="234" spans="5:6" ht="17.25">
      <c r="E234" s="6"/>
      <c r="F234" s="6"/>
    </row>
    <row r="235" spans="5:6" ht="17.25">
      <c r="E235" s="6"/>
      <c r="F235" s="6"/>
    </row>
    <row r="236" spans="5:6" ht="17.25">
      <c r="E236" s="6"/>
      <c r="F236" s="6"/>
    </row>
    <row r="237" spans="5:6" ht="17.25">
      <c r="E237" s="6"/>
      <c r="F237" s="6"/>
    </row>
    <row r="238" spans="5:6" ht="17.25">
      <c r="E238" s="6"/>
      <c r="F238" s="6"/>
    </row>
    <row r="239" spans="5:6" ht="17.25">
      <c r="E239" s="6"/>
      <c r="F239" s="6"/>
    </row>
    <row r="240" spans="5:6" ht="17.25">
      <c r="E240" s="6"/>
      <c r="F240" s="6"/>
    </row>
    <row r="241" spans="5:6" ht="17.25">
      <c r="E241" s="6"/>
      <c r="F241" s="6"/>
    </row>
    <row r="242" spans="5:6" ht="17.25">
      <c r="E242" s="6"/>
      <c r="F242" s="6"/>
    </row>
    <row r="243" spans="5:6" ht="17.25">
      <c r="E243" s="6"/>
      <c r="F243" s="6"/>
    </row>
    <row r="244" spans="5:6" ht="17.25">
      <c r="E244" s="6"/>
      <c r="F244" s="6"/>
    </row>
    <row r="245" spans="5:6" ht="17.25">
      <c r="E245" s="6"/>
      <c r="F245" s="6"/>
    </row>
    <row r="246" spans="5:6" ht="17.25">
      <c r="E246" s="6"/>
      <c r="F246" s="6"/>
    </row>
    <row r="247" spans="5:6" ht="17.25">
      <c r="E247" s="6"/>
      <c r="F247" s="6"/>
    </row>
    <row r="248" spans="5:6" ht="17.25">
      <c r="E248" s="6"/>
      <c r="F248" s="6"/>
    </row>
    <row r="249" spans="5:6" ht="17.25">
      <c r="E249" s="6"/>
      <c r="F249" s="6"/>
    </row>
    <row r="250" spans="5:6" ht="17.25">
      <c r="E250" s="6"/>
      <c r="F250" s="6"/>
    </row>
    <row r="251" spans="5:6" ht="17.25">
      <c r="E251" s="6"/>
      <c r="F251" s="6"/>
    </row>
    <row r="252" spans="5:6" ht="17.25">
      <c r="E252" s="6"/>
      <c r="F252" s="6"/>
    </row>
    <row r="253" spans="5:6" ht="17.25">
      <c r="E253" s="6"/>
      <c r="F253" s="6"/>
    </row>
    <row r="254" spans="5:6" ht="17.25">
      <c r="E254" s="6"/>
      <c r="F254" s="6"/>
    </row>
    <row r="255" spans="5:6" ht="17.25">
      <c r="E255" s="6"/>
      <c r="F255" s="6"/>
    </row>
    <row r="256" spans="5:6" ht="17.25">
      <c r="E256" s="6"/>
      <c r="F256" s="6"/>
    </row>
    <row r="257" spans="5:6" ht="17.25">
      <c r="E257" s="6"/>
      <c r="F257" s="6"/>
    </row>
    <row r="258" spans="5:6" ht="17.25">
      <c r="E258" s="6"/>
      <c r="F258" s="6"/>
    </row>
    <row r="259" spans="5:6" ht="17.25">
      <c r="E259" s="6"/>
      <c r="F259" s="6"/>
    </row>
    <row r="260" spans="5:6" ht="17.25">
      <c r="E260" s="6"/>
      <c r="F260" s="6"/>
    </row>
    <row r="261" spans="5:6" ht="17.25">
      <c r="E261" s="6"/>
      <c r="F261" s="6"/>
    </row>
    <row r="262" spans="5:6" ht="17.25">
      <c r="E262" s="6"/>
      <c r="F262" s="6"/>
    </row>
    <row r="263" spans="5:6" ht="17.25">
      <c r="E263" s="6"/>
      <c r="F263" s="6"/>
    </row>
    <row r="264" spans="5:6" ht="17.25">
      <c r="E264" s="6"/>
      <c r="F264" s="6"/>
    </row>
    <row r="265" spans="5:6" ht="17.25">
      <c r="E265" s="6"/>
      <c r="F265" s="6"/>
    </row>
    <row r="266" spans="5:6" ht="17.25">
      <c r="E266" s="6"/>
      <c r="F266" s="6"/>
    </row>
    <row r="267" spans="5:6" ht="17.25">
      <c r="E267" s="6"/>
      <c r="F267" s="6"/>
    </row>
    <row r="268" spans="5:6" ht="17.25">
      <c r="E268" s="6"/>
      <c r="F268" s="6"/>
    </row>
    <row r="269" spans="5:6" ht="17.25">
      <c r="E269" s="6"/>
      <c r="F269" s="6"/>
    </row>
    <row r="270" spans="5:6" ht="17.25">
      <c r="E270" s="6"/>
      <c r="F270" s="6"/>
    </row>
    <row r="271" spans="5:6" ht="17.25">
      <c r="E271" s="6"/>
      <c r="F271" s="6"/>
    </row>
    <row r="272" spans="5:6" ht="17.25">
      <c r="E272" s="6"/>
      <c r="F272" s="6"/>
    </row>
    <row r="273" spans="5:6" ht="17.25">
      <c r="E273" s="6"/>
      <c r="F273" s="6"/>
    </row>
    <row r="274" spans="5:6" ht="17.25">
      <c r="E274" s="6"/>
      <c r="F274" s="6"/>
    </row>
    <row r="275" spans="5:6" ht="17.25">
      <c r="E275" s="6"/>
      <c r="F275" s="6"/>
    </row>
    <row r="276" spans="5:6" ht="17.25">
      <c r="E276" s="6"/>
      <c r="F276" s="6"/>
    </row>
    <row r="277" spans="5:6" ht="17.25">
      <c r="E277" s="6"/>
      <c r="F277" s="6"/>
    </row>
    <row r="278" spans="5:6" ht="17.25">
      <c r="E278" s="6"/>
      <c r="F278" s="6"/>
    </row>
    <row r="279" spans="5:6" ht="17.25">
      <c r="E279" s="6"/>
      <c r="F279" s="6"/>
    </row>
    <row r="280" spans="5:6" ht="17.25">
      <c r="E280" s="6"/>
      <c r="F280" s="6"/>
    </row>
    <row r="281" spans="5:6" ht="17.25">
      <c r="E281" s="6"/>
      <c r="F281" s="6"/>
    </row>
    <row r="282" spans="5:6" ht="17.25">
      <c r="E282" s="6"/>
      <c r="F282" s="6"/>
    </row>
    <row r="283" spans="5:6" ht="17.25">
      <c r="E283" s="6"/>
      <c r="F283" s="6"/>
    </row>
    <row r="284" spans="5:6" ht="17.25">
      <c r="E284" s="6"/>
      <c r="F284" s="6"/>
    </row>
    <row r="285" spans="5:6" ht="17.25">
      <c r="E285" s="6"/>
      <c r="F285" s="6"/>
    </row>
    <row r="286" spans="5:6" ht="17.25">
      <c r="E286" s="6"/>
      <c r="F286" s="6"/>
    </row>
    <row r="287" spans="5:6" ht="17.25">
      <c r="E287" s="6"/>
      <c r="F287" s="6"/>
    </row>
    <row r="288" spans="5:6" ht="17.25">
      <c r="E288" s="6"/>
      <c r="F288" s="6"/>
    </row>
    <row r="289" spans="5:6" ht="17.25">
      <c r="E289" s="6"/>
      <c r="F289" s="6"/>
    </row>
    <row r="290" spans="5:6" ht="17.25">
      <c r="E290" s="6"/>
      <c r="F290" s="6"/>
    </row>
    <row r="291" spans="5:6" ht="17.25">
      <c r="E291" s="6"/>
      <c r="F291" s="6"/>
    </row>
    <row r="292" spans="5:6" ht="17.25">
      <c r="E292" s="6"/>
      <c r="F292" s="6"/>
    </row>
    <row r="293" spans="5:6" ht="17.25">
      <c r="E293" s="6"/>
      <c r="F293" s="6"/>
    </row>
    <row r="294" spans="5:6" ht="17.25">
      <c r="E294" s="6"/>
      <c r="F294" s="6"/>
    </row>
    <row r="295" spans="5:6" ht="17.25">
      <c r="E295" s="6"/>
      <c r="F295" s="6"/>
    </row>
    <row r="296" spans="5:6" ht="17.25">
      <c r="E296" s="6"/>
      <c r="F296" s="6"/>
    </row>
    <row r="297" spans="5:6" ht="17.25">
      <c r="E297" s="6"/>
      <c r="F297" s="6"/>
    </row>
    <row r="298" spans="5:6" ht="17.25">
      <c r="E298" s="6"/>
      <c r="F298" s="6"/>
    </row>
    <row r="299" spans="5:6" ht="17.25">
      <c r="E299" s="6"/>
      <c r="F299" s="6"/>
    </row>
    <row r="300" spans="5:6" ht="17.25">
      <c r="E300" s="6"/>
      <c r="F300" s="6"/>
    </row>
    <row r="301" spans="5:6" ht="17.25">
      <c r="E301" s="6"/>
      <c r="F301" s="6"/>
    </row>
    <row r="302" spans="5:6" ht="17.25">
      <c r="E302" s="6"/>
      <c r="F302" s="6"/>
    </row>
    <row r="303" spans="5:6" ht="17.25">
      <c r="E303" s="6"/>
      <c r="F303" s="6"/>
    </row>
    <row r="304" spans="5:6" ht="17.25">
      <c r="E304" s="6"/>
      <c r="F304" s="6"/>
    </row>
    <row r="305" spans="5:6" ht="17.25">
      <c r="E305" s="6"/>
      <c r="F305" s="6"/>
    </row>
    <row r="306" spans="5:6" ht="17.25">
      <c r="E306" s="6"/>
      <c r="F306" s="6"/>
    </row>
    <row r="307" spans="5:6" ht="17.25">
      <c r="E307" s="6"/>
      <c r="F307" s="6"/>
    </row>
    <row r="308" spans="5:6" ht="17.25">
      <c r="E308" s="6"/>
      <c r="F308" s="6"/>
    </row>
    <row r="309" spans="5:6" ht="17.25">
      <c r="E309" s="6"/>
      <c r="F309" s="6"/>
    </row>
    <row r="310" spans="5:6" ht="17.25">
      <c r="E310" s="6"/>
      <c r="F310" s="6"/>
    </row>
    <row r="311" spans="5:6" ht="17.25">
      <c r="E311" s="6"/>
      <c r="F311" s="6"/>
    </row>
    <row r="312" spans="5:6" ht="17.25">
      <c r="E312" s="6"/>
      <c r="F312" s="6"/>
    </row>
    <row r="313" spans="5:6" ht="17.25">
      <c r="E313" s="6"/>
      <c r="F313" s="6"/>
    </row>
    <row r="314" spans="5:6" ht="17.25">
      <c r="E314" s="6"/>
      <c r="F314" s="6"/>
    </row>
    <row r="315" spans="5:6" ht="17.25">
      <c r="E315" s="6"/>
      <c r="F315" s="6"/>
    </row>
    <row r="316" spans="5:6" ht="17.25">
      <c r="E316" s="6"/>
      <c r="F316" s="6"/>
    </row>
    <row r="317" spans="5:6" ht="17.25">
      <c r="E317" s="6"/>
      <c r="F317" s="6"/>
    </row>
    <row r="318" spans="5:6" ht="17.25">
      <c r="E318" s="6"/>
      <c r="F318" s="6"/>
    </row>
    <row r="319" spans="5:6" ht="17.25">
      <c r="E319" s="6"/>
      <c r="F319" s="6"/>
    </row>
    <row r="320" spans="5:6" ht="17.25">
      <c r="E320" s="6"/>
      <c r="F320" s="6"/>
    </row>
    <row r="321" spans="5:6" ht="17.25">
      <c r="E321" s="6"/>
      <c r="F321" s="6"/>
    </row>
    <row r="322" spans="5:6" ht="17.25">
      <c r="E322" s="6"/>
      <c r="F322" s="6"/>
    </row>
    <row r="323" spans="5:6" ht="17.25">
      <c r="E323" s="6"/>
      <c r="F323" s="6"/>
    </row>
    <row r="324" spans="5:6" ht="17.25">
      <c r="E324" s="6"/>
      <c r="F324" s="6"/>
    </row>
    <row r="325" spans="5:6" ht="17.25">
      <c r="E325" s="6"/>
      <c r="F325" s="6"/>
    </row>
    <row r="326" spans="5:6" ht="17.25">
      <c r="E326" s="6"/>
      <c r="F326" s="6"/>
    </row>
    <row r="327" spans="5:6" ht="17.25">
      <c r="E327" s="6"/>
      <c r="F327" s="6"/>
    </row>
    <row r="328" spans="5:6" ht="17.25">
      <c r="E328" s="6"/>
      <c r="F328" s="6"/>
    </row>
    <row r="329" spans="5:6" ht="17.25">
      <c r="E329" s="6"/>
      <c r="F329" s="6"/>
    </row>
    <row r="330" spans="5:6" ht="17.25">
      <c r="E330" s="6"/>
      <c r="F330" s="6"/>
    </row>
    <row r="331" spans="5:6" ht="17.25">
      <c r="E331" s="6"/>
      <c r="F331" s="6"/>
    </row>
    <row r="332" spans="5:6" ht="17.25">
      <c r="E332" s="6"/>
      <c r="F332" s="6"/>
    </row>
    <row r="333" spans="5:6" ht="17.25">
      <c r="E333" s="6"/>
      <c r="F333" s="6"/>
    </row>
    <row r="334" spans="5:6" ht="17.25">
      <c r="E334" s="6"/>
      <c r="F334" s="6"/>
    </row>
    <row r="335" spans="5:6" ht="17.25">
      <c r="E335" s="6"/>
      <c r="F335" s="6"/>
    </row>
    <row r="336" spans="5:6" ht="17.25">
      <c r="E336" s="6"/>
      <c r="F336" s="6"/>
    </row>
    <row r="337" spans="5:6" ht="17.25">
      <c r="E337" s="6"/>
      <c r="F337" s="6"/>
    </row>
    <row r="338" spans="5:6" ht="17.25">
      <c r="E338" s="6"/>
      <c r="F338" s="6"/>
    </row>
    <row r="339" spans="5:6" ht="17.25">
      <c r="E339" s="6"/>
      <c r="F339" s="6"/>
    </row>
    <row r="340" spans="5:6" ht="17.25">
      <c r="E340" s="6"/>
      <c r="F340" s="6"/>
    </row>
    <row r="341" spans="5:6" ht="17.25">
      <c r="E341" s="6"/>
      <c r="F341" s="6"/>
    </row>
    <row r="342" spans="5:6" ht="17.25">
      <c r="E342" s="6"/>
      <c r="F342" s="6"/>
    </row>
    <row r="343" spans="5:6" ht="17.25">
      <c r="E343" s="6"/>
      <c r="F343" s="6"/>
    </row>
    <row r="344" spans="5:6" ht="17.25">
      <c r="E344" s="6"/>
      <c r="F344" s="6"/>
    </row>
    <row r="345" spans="5:6" ht="17.25">
      <c r="E345" s="6"/>
      <c r="F345" s="6"/>
    </row>
    <row r="346" spans="5:6" ht="17.25">
      <c r="E346" s="6"/>
      <c r="F346" s="6"/>
    </row>
    <row r="347" spans="5:6" ht="17.25">
      <c r="E347" s="6"/>
      <c r="F347" s="6"/>
    </row>
    <row r="348" spans="5:6" ht="17.25">
      <c r="E348" s="6"/>
      <c r="F348" s="6"/>
    </row>
    <row r="349" spans="5:6" ht="17.25">
      <c r="E349" s="6"/>
      <c r="F349" s="6"/>
    </row>
    <row r="350" spans="5:6" ht="17.25">
      <c r="E350" s="6"/>
      <c r="F350" s="6"/>
    </row>
    <row r="351" spans="5:6" ht="17.25">
      <c r="E351" s="6"/>
      <c r="F351" s="6"/>
    </row>
    <row r="352" spans="5:6" ht="17.25">
      <c r="E352" s="6"/>
      <c r="F352" s="6"/>
    </row>
    <row r="353" spans="5:6" ht="17.25">
      <c r="E353" s="6"/>
      <c r="F353" s="6"/>
    </row>
    <row r="354" spans="5:6" ht="17.25">
      <c r="E354" s="6"/>
      <c r="F354" s="6"/>
    </row>
    <row r="355" spans="5:6" ht="17.25">
      <c r="E355" s="6"/>
      <c r="F355" s="6"/>
    </row>
    <row r="356" spans="5:6" ht="17.25">
      <c r="E356" s="6"/>
      <c r="F356" s="6"/>
    </row>
    <row r="357" spans="5:6" ht="17.25">
      <c r="E357" s="6"/>
      <c r="F357" s="6"/>
    </row>
    <row r="358" spans="5:6" ht="17.25">
      <c r="E358" s="6"/>
      <c r="F358" s="6"/>
    </row>
    <row r="359" spans="5:6" ht="17.25">
      <c r="E359" s="6"/>
      <c r="F359" s="6"/>
    </row>
    <row r="360" spans="5:6" ht="17.25">
      <c r="E360" s="6"/>
      <c r="F360" s="6"/>
    </row>
    <row r="361" spans="5:6" ht="17.25">
      <c r="E361" s="6"/>
      <c r="F361" s="6"/>
    </row>
    <row r="362" spans="5:6" ht="17.25">
      <c r="E362" s="6"/>
      <c r="F362" s="6"/>
    </row>
    <row r="363" spans="5:6" ht="17.25">
      <c r="E363" s="6"/>
      <c r="F363" s="6"/>
    </row>
    <row r="364" spans="5:6" ht="17.25">
      <c r="E364" s="6"/>
      <c r="F364" s="6"/>
    </row>
    <row r="365" spans="5:6" ht="17.25">
      <c r="E365" s="6"/>
      <c r="F365" s="6"/>
    </row>
    <row r="366" spans="5:6" ht="17.25">
      <c r="E366" s="6"/>
      <c r="F366" s="6"/>
    </row>
    <row r="367" spans="5:6" ht="17.25">
      <c r="E367" s="6"/>
      <c r="F367" s="6"/>
    </row>
    <row r="368" spans="5:6" ht="17.25">
      <c r="E368" s="6"/>
      <c r="F368" s="6"/>
    </row>
    <row r="369" spans="5:6" ht="17.25">
      <c r="E369" s="6"/>
      <c r="F369" s="6"/>
    </row>
    <row r="370" spans="5:6" ht="17.25">
      <c r="E370" s="6"/>
      <c r="F370" s="6"/>
    </row>
    <row r="371" spans="5:6" ht="17.25">
      <c r="E371" s="6"/>
      <c r="F371" s="6"/>
    </row>
    <row r="372" spans="5:6" ht="17.25">
      <c r="E372" s="6"/>
      <c r="F372" s="6"/>
    </row>
    <row r="373" spans="5:6" ht="17.25">
      <c r="E373" s="6"/>
      <c r="F373" s="6"/>
    </row>
    <row r="374" spans="5:6" ht="17.25">
      <c r="E374" s="6"/>
      <c r="F374" s="6"/>
    </row>
    <row r="375" spans="5:6" ht="17.25">
      <c r="E375" s="6"/>
      <c r="F375" s="6"/>
    </row>
    <row r="376" spans="5:6" ht="17.25">
      <c r="E376" s="6"/>
      <c r="F376" s="6"/>
    </row>
    <row r="377" spans="5:6" ht="17.25">
      <c r="E377" s="6"/>
      <c r="F377" s="6"/>
    </row>
    <row r="378" spans="5:6" ht="17.25">
      <c r="E378" s="6"/>
      <c r="F378" s="6"/>
    </row>
    <row r="379" spans="5:6" ht="17.25">
      <c r="E379" s="6"/>
      <c r="F379" s="6"/>
    </row>
    <row r="380" spans="5:6" ht="17.25">
      <c r="E380" s="6"/>
      <c r="F380" s="6"/>
    </row>
    <row r="381" spans="5:6" ht="17.25">
      <c r="E381" s="6"/>
      <c r="F381" s="6"/>
    </row>
    <row r="382" spans="5:6" ht="17.25">
      <c r="E382" s="6"/>
      <c r="F382" s="6"/>
    </row>
    <row r="383" spans="5:6" ht="17.25">
      <c r="E383" s="6"/>
      <c r="F383" s="6"/>
    </row>
    <row r="384" spans="5:6" ht="17.25">
      <c r="E384" s="6"/>
      <c r="F384" s="6"/>
    </row>
    <row r="385" spans="5:6" ht="17.25">
      <c r="E385" s="6"/>
      <c r="F385" s="6"/>
    </row>
    <row r="386" spans="5:6" ht="17.25">
      <c r="E386" s="6"/>
      <c r="F386" s="6"/>
    </row>
    <row r="387" spans="5:6" ht="17.25">
      <c r="E387" s="6"/>
      <c r="F387" s="6"/>
    </row>
    <row r="388" spans="5:6" ht="17.25">
      <c r="E388" s="6"/>
      <c r="F388" s="6"/>
    </row>
    <row r="389" spans="5:6" ht="17.25">
      <c r="E389" s="6"/>
      <c r="F389" s="6"/>
    </row>
    <row r="390" spans="5:6" ht="17.25">
      <c r="E390" s="6"/>
      <c r="F390" s="6"/>
    </row>
    <row r="391" spans="5:6" ht="17.25">
      <c r="E391" s="6"/>
      <c r="F391" s="6"/>
    </row>
    <row r="392" spans="5:6" ht="17.25">
      <c r="E392" s="6"/>
      <c r="F392" s="6"/>
    </row>
    <row r="393" spans="5:6" ht="17.25">
      <c r="E393" s="6"/>
      <c r="F393" s="6"/>
    </row>
    <row r="394" spans="5:6" ht="17.25">
      <c r="E394" s="6"/>
      <c r="F394" s="6"/>
    </row>
    <row r="395" spans="5:6" ht="17.25">
      <c r="E395" s="6"/>
      <c r="F395" s="6"/>
    </row>
    <row r="396" spans="5:6" ht="17.25">
      <c r="E396" s="6"/>
      <c r="F396" s="6"/>
    </row>
    <row r="397" spans="5:6" ht="17.25">
      <c r="E397" s="6"/>
      <c r="F397" s="6"/>
    </row>
    <row r="398" spans="5:6" ht="17.25">
      <c r="E398" s="6"/>
      <c r="F398" s="6"/>
    </row>
    <row r="399" spans="5:6" ht="17.25">
      <c r="E399" s="6"/>
      <c r="F399" s="6"/>
    </row>
    <row r="400" spans="5:6" ht="17.25">
      <c r="E400" s="6"/>
      <c r="F400" s="6"/>
    </row>
    <row r="401" spans="5:6" ht="17.25">
      <c r="E401" s="6"/>
      <c r="F401" s="6"/>
    </row>
    <row r="402" spans="5:6" ht="17.25">
      <c r="E402" s="6"/>
      <c r="F402" s="6"/>
    </row>
    <row r="403" spans="5:6" ht="17.25">
      <c r="E403" s="6"/>
      <c r="F403" s="6"/>
    </row>
    <row r="404" spans="5:6" ht="17.25">
      <c r="E404" s="6"/>
      <c r="F404" s="6"/>
    </row>
    <row r="405" spans="5:6" ht="17.25">
      <c r="E405" s="6"/>
      <c r="F405" s="6"/>
    </row>
    <row r="406" spans="5:6" ht="17.25">
      <c r="E406" s="6"/>
      <c r="F406" s="6"/>
    </row>
    <row r="407" spans="5:6" ht="17.25">
      <c r="E407" s="6"/>
      <c r="F407" s="6"/>
    </row>
    <row r="408" spans="5:6" ht="17.25">
      <c r="E408" s="6"/>
      <c r="F408" s="6"/>
    </row>
    <row r="409" spans="5:6" ht="17.25">
      <c r="E409" s="6"/>
      <c r="F409" s="6"/>
    </row>
    <row r="410" spans="5:6" ht="17.25">
      <c r="E410" s="6"/>
      <c r="F410" s="6"/>
    </row>
    <row r="411" spans="5:6" ht="17.25">
      <c r="E411" s="6"/>
      <c r="F411" s="6"/>
    </row>
    <row r="412" spans="5:6" ht="17.25">
      <c r="E412" s="6"/>
      <c r="F412" s="6"/>
    </row>
    <row r="413" spans="5:6" ht="17.25">
      <c r="E413" s="6"/>
      <c r="F413" s="6"/>
    </row>
    <row r="414" spans="5:6" ht="17.25">
      <c r="E414" s="6"/>
      <c r="F414" s="6"/>
    </row>
    <row r="415" spans="5:6" ht="17.25">
      <c r="E415" s="6"/>
      <c r="F415" s="6"/>
    </row>
    <row r="416" spans="5:6" ht="17.25">
      <c r="E416" s="6"/>
      <c r="F416" s="6"/>
    </row>
    <row r="417" spans="5:6" ht="17.25">
      <c r="E417" s="6"/>
      <c r="F417" s="6"/>
    </row>
    <row r="418" spans="5:6" ht="17.25">
      <c r="E418" s="6"/>
      <c r="F418" s="6"/>
    </row>
    <row r="419" spans="5:6" ht="17.25">
      <c r="E419" s="6"/>
      <c r="F419" s="6"/>
    </row>
    <row r="420" spans="5:6" ht="17.25">
      <c r="E420" s="6"/>
      <c r="F420" s="6"/>
    </row>
    <row r="421" spans="5:6" ht="17.25">
      <c r="E421" s="6"/>
      <c r="F421" s="6"/>
    </row>
    <row r="422" spans="5:6" ht="17.25">
      <c r="E422" s="6"/>
      <c r="F422" s="6"/>
    </row>
    <row r="423" spans="5:6" ht="17.25">
      <c r="E423" s="6"/>
      <c r="F423" s="6"/>
    </row>
    <row r="424" spans="5:6" ht="17.25">
      <c r="E424" s="6"/>
      <c r="F424" s="6"/>
    </row>
    <row r="425" spans="5:6" ht="17.25">
      <c r="E425" s="6"/>
      <c r="F425" s="6"/>
    </row>
    <row r="426" spans="5:6" ht="17.25">
      <c r="E426" s="6"/>
      <c r="F426" s="6"/>
    </row>
    <row r="427" spans="5:6" ht="17.25">
      <c r="E427" s="6"/>
      <c r="F427" s="6"/>
    </row>
    <row r="428" spans="5:6" ht="17.25">
      <c r="E428" s="6"/>
      <c r="F428" s="6"/>
    </row>
    <row r="429" spans="5:6" ht="17.25">
      <c r="E429" s="6"/>
      <c r="F429" s="6"/>
    </row>
    <row r="430" spans="5:6" ht="17.25">
      <c r="E430" s="6"/>
      <c r="F430" s="6"/>
    </row>
    <row r="431" spans="5:6" ht="17.25">
      <c r="E431" s="6"/>
      <c r="F431" s="6"/>
    </row>
    <row r="432" spans="5:6" ht="17.25">
      <c r="E432" s="6"/>
      <c r="F432" s="6"/>
    </row>
    <row r="433" spans="5:6" ht="17.25">
      <c r="E433" s="6"/>
      <c r="F433" s="6"/>
    </row>
    <row r="434" spans="5:6" ht="17.25">
      <c r="E434" s="6"/>
      <c r="F434" s="6"/>
    </row>
    <row r="435" spans="5:6" ht="17.25">
      <c r="E435" s="6"/>
      <c r="F435" s="6"/>
    </row>
    <row r="436" spans="5:6" ht="17.25">
      <c r="E436" s="6"/>
      <c r="F436" s="6"/>
    </row>
    <row r="437" spans="5:6" ht="17.25">
      <c r="E437" s="6"/>
      <c r="F437" s="6"/>
    </row>
    <row r="438" spans="5:6" ht="17.25">
      <c r="E438" s="6"/>
      <c r="F438" s="6"/>
    </row>
    <row r="439" spans="5:6" ht="17.25">
      <c r="E439" s="6"/>
      <c r="F439" s="6"/>
    </row>
    <row r="440" spans="5:6" ht="17.25">
      <c r="E440" s="6"/>
      <c r="F440" s="6"/>
    </row>
    <row r="441" spans="5:6" ht="17.25">
      <c r="E441" s="6"/>
      <c r="F441" s="6"/>
    </row>
    <row r="442" spans="5:6" ht="17.25">
      <c r="E442" s="6"/>
      <c r="F442" s="6"/>
    </row>
    <row r="443" spans="5:6" ht="17.25">
      <c r="E443" s="6"/>
      <c r="F443" s="6"/>
    </row>
    <row r="444" spans="5:6" ht="17.25">
      <c r="E444" s="6"/>
      <c r="F444" s="6"/>
    </row>
    <row r="445" spans="5:6" ht="17.25">
      <c r="E445" s="6"/>
      <c r="F445" s="6"/>
    </row>
    <row r="446" spans="5:6" ht="17.25">
      <c r="E446" s="6"/>
      <c r="F446" s="6"/>
    </row>
    <row r="447" spans="5:6" ht="17.25">
      <c r="E447" s="6"/>
      <c r="F447" s="6"/>
    </row>
    <row r="448" spans="5:6" ht="17.25">
      <c r="E448" s="6"/>
      <c r="F448" s="6"/>
    </row>
    <row r="449" spans="5:6" ht="17.25">
      <c r="E449" s="6"/>
      <c r="F449" s="6"/>
    </row>
    <row r="450" spans="5:6" ht="17.25">
      <c r="E450" s="6"/>
      <c r="F450" s="6"/>
    </row>
    <row r="451" spans="5:6" ht="17.25">
      <c r="E451" s="6"/>
      <c r="F451" s="6"/>
    </row>
    <row r="452" spans="5:6" ht="17.25">
      <c r="E452" s="6"/>
      <c r="F452" s="6"/>
    </row>
    <row r="453" spans="5:6" ht="17.25">
      <c r="E453" s="6"/>
      <c r="F453" s="6"/>
    </row>
    <row r="454" spans="5:6" ht="17.25">
      <c r="E454" s="6"/>
      <c r="F454" s="6"/>
    </row>
    <row r="455" spans="5:6" ht="17.25">
      <c r="E455" s="6"/>
      <c r="F455" s="6"/>
    </row>
    <row r="456" spans="5:6" ht="17.25">
      <c r="E456" s="6"/>
      <c r="F456" s="6"/>
    </row>
    <row r="457" spans="5:6" ht="17.25">
      <c r="E457" s="6"/>
      <c r="F457" s="6"/>
    </row>
    <row r="458" spans="5:6" ht="17.25">
      <c r="E458" s="6"/>
      <c r="F458" s="6"/>
    </row>
    <row r="459" spans="5:6" ht="17.25">
      <c r="E459" s="6"/>
      <c r="F459" s="6"/>
    </row>
    <row r="460" spans="5:6" ht="17.25">
      <c r="E460" s="6"/>
      <c r="F460" s="6"/>
    </row>
    <row r="461" spans="5:6" ht="17.25">
      <c r="E461" s="6"/>
      <c r="F461" s="6"/>
    </row>
    <row r="462" spans="5:6" ht="17.25">
      <c r="E462" s="6"/>
      <c r="F462" s="6"/>
    </row>
    <row r="463" spans="5:6" ht="17.25">
      <c r="E463" s="6"/>
      <c r="F463" s="6"/>
    </row>
    <row r="464" spans="5:6" ht="17.25">
      <c r="E464" s="6"/>
      <c r="F464" s="6"/>
    </row>
    <row r="465" spans="5:6" ht="17.25">
      <c r="E465" s="6"/>
      <c r="F465" s="6"/>
    </row>
    <row r="466" spans="5:6" ht="17.25">
      <c r="E466" s="6"/>
      <c r="F466" s="6"/>
    </row>
    <row r="467" spans="5:6" ht="17.25">
      <c r="E467" s="6"/>
      <c r="F467" s="6"/>
    </row>
    <row r="468" spans="5:6" ht="17.25">
      <c r="E468" s="6"/>
      <c r="F468" s="6"/>
    </row>
    <row r="469" spans="5:6" ht="17.25">
      <c r="E469" s="6"/>
      <c r="F469" s="6"/>
    </row>
    <row r="470" spans="5:6" ht="17.25">
      <c r="E470" s="6"/>
      <c r="F470" s="6"/>
    </row>
    <row r="471" spans="5:6" ht="17.25">
      <c r="E471" s="6"/>
      <c r="F471" s="6"/>
    </row>
    <row r="472" spans="5:6" ht="17.25">
      <c r="E472" s="6"/>
      <c r="F472" s="6"/>
    </row>
    <row r="473" spans="5:6" ht="17.25">
      <c r="E473" s="6"/>
      <c r="F473" s="6"/>
    </row>
    <row r="474" spans="5:6" ht="17.25">
      <c r="E474" s="6"/>
      <c r="F474" s="6"/>
    </row>
    <row r="475" spans="5:6" ht="17.25">
      <c r="E475" s="6"/>
      <c r="F475" s="6"/>
    </row>
    <row r="476" spans="5:6" ht="17.25">
      <c r="E476" s="6"/>
      <c r="F476" s="6"/>
    </row>
    <row r="477" spans="5:6" ht="17.25">
      <c r="E477" s="6"/>
      <c r="F477" s="6"/>
    </row>
    <row r="478" spans="5:6" ht="17.25">
      <c r="E478" s="6"/>
      <c r="F478" s="6"/>
    </row>
    <row r="479" spans="5:6" ht="17.25">
      <c r="E479" s="6"/>
      <c r="F479" s="6"/>
    </row>
    <row r="480" spans="5:6" ht="17.25">
      <c r="E480" s="6"/>
      <c r="F480" s="6"/>
    </row>
    <row r="481" spans="5:6" ht="17.25">
      <c r="E481" s="6"/>
      <c r="F481" s="6"/>
    </row>
    <row r="482" spans="5:6" ht="17.25">
      <c r="E482" s="6"/>
      <c r="F482" s="6"/>
    </row>
    <row r="483" spans="5:6" ht="17.25">
      <c r="E483" s="6"/>
      <c r="F483" s="6"/>
    </row>
    <row r="484" spans="5:6" ht="17.25">
      <c r="E484" s="6"/>
      <c r="F484" s="6"/>
    </row>
    <row r="485" spans="5:6" ht="17.25">
      <c r="E485" s="6"/>
      <c r="F485" s="6"/>
    </row>
    <row r="486" spans="5:6" ht="17.25">
      <c r="E486" s="6"/>
      <c r="F486" s="6"/>
    </row>
    <row r="487" spans="5:6" ht="17.25">
      <c r="E487" s="6"/>
      <c r="F487" s="6"/>
    </row>
    <row r="488" spans="5:6" ht="17.25">
      <c r="E488" s="6"/>
      <c r="F488" s="6"/>
    </row>
    <row r="489" spans="5:6" ht="17.25">
      <c r="E489" s="6"/>
      <c r="F489" s="6"/>
    </row>
    <row r="490" spans="5:6" ht="17.25">
      <c r="E490" s="6"/>
      <c r="F490" s="6"/>
    </row>
    <row r="491" spans="5:6" ht="17.25">
      <c r="E491" s="6"/>
      <c r="F491" s="6"/>
    </row>
    <row r="492" spans="5:6" ht="17.25">
      <c r="E492" s="6"/>
      <c r="F492" s="6"/>
    </row>
    <row r="493" spans="5:6" ht="17.25">
      <c r="E493" s="6"/>
      <c r="F493" s="6"/>
    </row>
    <row r="494" spans="5:6" ht="17.25">
      <c r="E494" s="6"/>
      <c r="F494" s="6"/>
    </row>
    <row r="495" spans="5:6" ht="17.25">
      <c r="E495" s="6"/>
      <c r="F495" s="6"/>
    </row>
    <row r="496" spans="5:6" ht="17.25">
      <c r="E496" s="6"/>
      <c r="F496" s="6"/>
    </row>
    <row r="497" spans="5:6" ht="17.25">
      <c r="E497" s="6"/>
      <c r="F497" s="6"/>
    </row>
    <row r="498" spans="5:6" ht="17.25">
      <c r="E498" s="6"/>
      <c r="F498" s="6"/>
    </row>
    <row r="499" spans="5:6" ht="17.25">
      <c r="E499" s="6"/>
      <c r="F499" s="6"/>
    </row>
    <row r="500" spans="5:6" ht="17.25">
      <c r="E500" s="6"/>
      <c r="F500" s="6"/>
    </row>
    <row r="501" spans="5:6" ht="17.25">
      <c r="E501" s="6"/>
      <c r="F501" s="6"/>
    </row>
    <row r="502" spans="5:6" ht="17.25">
      <c r="E502" s="6"/>
      <c r="F502" s="6"/>
    </row>
    <row r="503" spans="5:6" ht="17.25">
      <c r="E503" s="6"/>
      <c r="F503" s="6"/>
    </row>
    <row r="504" spans="5:6" ht="17.25">
      <c r="E504" s="6"/>
      <c r="F504" s="6"/>
    </row>
    <row r="505" spans="5:6" ht="17.25">
      <c r="E505" s="6"/>
      <c r="F505" s="6"/>
    </row>
    <row r="506" spans="5:6" ht="17.25">
      <c r="E506" s="6"/>
      <c r="F506" s="6"/>
    </row>
    <row r="507" spans="5:6" ht="17.25">
      <c r="E507" s="6"/>
      <c r="F507" s="6"/>
    </row>
    <row r="508" spans="5:6" ht="17.25">
      <c r="E508" s="6"/>
      <c r="F508" s="6"/>
    </row>
    <row r="509" spans="5:6" ht="17.25">
      <c r="E509" s="6"/>
      <c r="F509" s="6"/>
    </row>
    <row r="510" spans="5:6" ht="17.25">
      <c r="E510" s="6"/>
      <c r="F510" s="6"/>
    </row>
    <row r="511" spans="5:6" ht="17.25">
      <c r="E511" s="6"/>
      <c r="F511" s="6"/>
    </row>
    <row r="512" spans="5:6" ht="17.25">
      <c r="E512" s="6"/>
      <c r="F512" s="6"/>
    </row>
    <row r="513" spans="5:6" ht="17.25">
      <c r="E513" s="6"/>
      <c r="F513" s="6"/>
    </row>
    <row r="514" spans="5:6" ht="17.25">
      <c r="E514" s="6"/>
      <c r="F514" s="6"/>
    </row>
    <row r="515" spans="5:6" ht="17.25">
      <c r="E515" s="6"/>
      <c r="F515" s="6"/>
    </row>
    <row r="516" spans="5:6" ht="17.25">
      <c r="E516" s="6"/>
      <c r="F516" s="6"/>
    </row>
    <row r="517" spans="5:6" ht="17.25">
      <c r="E517" s="6"/>
      <c r="F517" s="6"/>
    </row>
    <row r="518" spans="5:6" ht="17.25">
      <c r="E518" s="6"/>
      <c r="F518" s="6"/>
    </row>
    <row r="519" spans="5:6" ht="17.25">
      <c r="E519" s="6"/>
      <c r="F519" s="6"/>
    </row>
    <row r="520" spans="5:6" ht="17.25">
      <c r="E520" s="6"/>
      <c r="F520" s="6"/>
    </row>
    <row r="521" spans="5:6" ht="17.25">
      <c r="E521" s="6"/>
      <c r="F521" s="6"/>
    </row>
    <row r="522" spans="5:6" ht="17.25">
      <c r="E522" s="6"/>
      <c r="F522" s="6"/>
    </row>
    <row r="523" spans="5:6" ht="17.25">
      <c r="E523" s="6"/>
      <c r="F523" s="6"/>
    </row>
    <row r="524" spans="5:6" ht="17.25">
      <c r="E524" s="6"/>
      <c r="F524" s="6"/>
    </row>
    <row r="525" spans="5:6" ht="17.25">
      <c r="E525" s="6"/>
      <c r="F525" s="6"/>
    </row>
    <row r="526" spans="5:6" ht="17.25">
      <c r="E526" s="6"/>
      <c r="F526" s="6"/>
    </row>
    <row r="527" spans="5:6" ht="17.25">
      <c r="E527" s="6"/>
      <c r="F527" s="6"/>
    </row>
    <row r="528" spans="5:6" ht="17.25">
      <c r="E528" s="6"/>
      <c r="F528" s="6"/>
    </row>
    <row r="529" spans="5:6" ht="17.25">
      <c r="E529" s="6"/>
      <c r="F529" s="6"/>
    </row>
    <row r="530" spans="5:6" ht="17.25">
      <c r="E530" s="6"/>
      <c r="F530" s="6"/>
    </row>
    <row r="531" spans="5:6" ht="17.25">
      <c r="E531" s="6"/>
      <c r="F531" s="6"/>
    </row>
    <row r="532" spans="5:6" ht="17.25">
      <c r="E532" s="6"/>
      <c r="F532" s="6"/>
    </row>
    <row r="533" spans="5:6" ht="17.25">
      <c r="E533" s="6"/>
      <c r="F533" s="6"/>
    </row>
    <row r="534" spans="5:6" ht="17.25">
      <c r="E534" s="6"/>
      <c r="F534" s="6"/>
    </row>
    <row r="535" spans="5:6" ht="17.25">
      <c r="E535" s="6"/>
      <c r="F535" s="6"/>
    </row>
    <row r="536" spans="5:6" ht="17.25">
      <c r="E536" s="6"/>
      <c r="F536" s="6"/>
    </row>
    <row r="537" spans="5:6" ht="17.25">
      <c r="E537" s="6"/>
      <c r="F537" s="6"/>
    </row>
    <row r="538" spans="5:6" ht="17.25">
      <c r="E538" s="6"/>
      <c r="F538" s="6"/>
    </row>
    <row r="539" spans="5:6" ht="17.25">
      <c r="E539" s="6"/>
      <c r="F539" s="6"/>
    </row>
    <row r="540" spans="5:6" ht="17.25">
      <c r="E540" s="6"/>
      <c r="F540" s="6"/>
    </row>
    <row r="541" spans="5:6" ht="17.25">
      <c r="E541" s="6"/>
      <c r="F541" s="6"/>
    </row>
    <row r="542" spans="5:6" ht="17.25">
      <c r="E542" s="6"/>
      <c r="F542" s="6"/>
    </row>
    <row r="543" spans="5:6" ht="17.25">
      <c r="E543" s="6"/>
      <c r="F543" s="6"/>
    </row>
    <row r="544" spans="5:6" ht="17.25">
      <c r="E544" s="6"/>
      <c r="F544" s="6"/>
    </row>
    <row r="545" spans="5:6" ht="17.25">
      <c r="E545" s="6"/>
      <c r="F545" s="6"/>
    </row>
    <row r="546" spans="5:6" ht="17.25">
      <c r="E546" s="6"/>
      <c r="F546" s="6"/>
    </row>
    <row r="547" spans="5:6" ht="17.25">
      <c r="E547" s="6"/>
      <c r="F547" s="6"/>
    </row>
    <row r="548" spans="5:6" ht="17.25">
      <c r="E548" s="6"/>
      <c r="F548" s="6"/>
    </row>
    <row r="549" spans="5:6" ht="17.25">
      <c r="E549" s="6"/>
      <c r="F549" s="6"/>
    </row>
    <row r="550" spans="5:6" ht="17.25">
      <c r="E550" s="6"/>
      <c r="F550" s="6"/>
    </row>
    <row r="551" spans="5:6" ht="17.25">
      <c r="E551" s="6"/>
      <c r="F551" s="6"/>
    </row>
    <row r="552" spans="5:6" ht="17.25">
      <c r="E552" s="6"/>
      <c r="F552" s="6"/>
    </row>
    <row r="553" spans="5:6" ht="17.25">
      <c r="E553" s="6"/>
      <c r="F553" s="6"/>
    </row>
    <row r="554" spans="5:6" ht="17.25">
      <c r="E554" s="6"/>
      <c r="F554" s="6"/>
    </row>
    <row r="555" spans="5:6" ht="17.25">
      <c r="E555" s="6"/>
      <c r="F555" s="6"/>
    </row>
    <row r="556" spans="5:6" ht="17.25">
      <c r="E556" s="6"/>
      <c r="F556" s="6"/>
    </row>
    <row r="557" spans="5:6" ht="17.25">
      <c r="E557" s="6"/>
      <c r="F557" s="6"/>
    </row>
    <row r="558" spans="5:6" ht="17.25">
      <c r="E558" s="6"/>
      <c r="F558" s="6"/>
    </row>
    <row r="559" spans="5:6" ht="17.25">
      <c r="E559" s="6"/>
      <c r="F559" s="6"/>
    </row>
    <row r="560" spans="5:6" ht="17.25">
      <c r="E560" s="6"/>
      <c r="F560" s="6"/>
    </row>
    <row r="561" spans="5:6" ht="17.25">
      <c r="E561" s="6"/>
      <c r="F561" s="6"/>
    </row>
    <row r="562" spans="5:6" ht="17.25">
      <c r="E562" s="6"/>
      <c r="F562" s="6"/>
    </row>
    <row r="563" spans="5:6" ht="17.25">
      <c r="E563" s="6"/>
      <c r="F563" s="6"/>
    </row>
    <row r="564" spans="5:6" ht="17.25">
      <c r="E564" s="6"/>
      <c r="F564" s="6"/>
    </row>
    <row r="565" spans="5:6" ht="17.25">
      <c r="E565" s="6"/>
      <c r="F565" s="6"/>
    </row>
    <row r="566" spans="5:6" ht="17.25">
      <c r="E566" s="6"/>
      <c r="F566" s="6"/>
    </row>
    <row r="567" spans="5:6" ht="17.25">
      <c r="E567" s="6"/>
      <c r="F567" s="6"/>
    </row>
  </sheetData>
  <mergeCells count="3">
    <mergeCell ref="A58:F59"/>
    <mergeCell ref="A1:F1"/>
    <mergeCell ref="A2:F2"/>
  </mergeCells>
  <printOptions horizontalCentered="1"/>
  <pageMargins left="0.7" right="0.511811023622047" top="0.761811024" bottom="0.854330709" header="0.511811023622047" footer="0.31496062992126"/>
  <pageSetup fitToHeight="1" fitToWidth="1" horizontalDpi="600" verticalDpi="600" orientation="portrait" paperSize="9" scale="72" r:id="rId1"/>
  <headerFooter alignWithMargins="0">
    <oddFooter xml:space="preserve">&amp;L&amp;8&amp;D&amp;T&amp;C&amp;8 2&amp;R&amp;8&amp;F &amp;A </oddFooter>
  </headerFooter>
</worksheet>
</file>

<file path=xl/worksheets/sheet3.xml><?xml version="1.0" encoding="utf-8"?>
<worksheet xmlns="http://schemas.openxmlformats.org/spreadsheetml/2006/main" xmlns:r="http://schemas.openxmlformats.org/officeDocument/2006/relationships">
  <dimension ref="A1:L46"/>
  <sheetViews>
    <sheetView zoomScale="75" zoomScaleNormal="75" zoomScaleSheetLayoutView="100" workbookViewId="0" topLeftCell="A1">
      <selection activeCell="O14" sqref="O14"/>
    </sheetView>
  </sheetViews>
  <sheetFormatPr defaultColWidth="9.140625" defaultRowHeight="12.75"/>
  <cols>
    <col min="1" max="1" width="14.00390625" style="2" customWidth="1"/>
    <col min="2" max="2" width="24.00390625" style="2" customWidth="1"/>
    <col min="3" max="3" width="17.00390625" style="2" customWidth="1"/>
    <col min="4" max="4" width="16.00390625" style="15" customWidth="1"/>
    <col min="5" max="5" width="14.8515625" style="15" customWidth="1"/>
    <col min="6" max="6" width="0.9921875" style="4" customWidth="1"/>
    <col min="7" max="7" width="15.57421875" style="15" customWidth="1"/>
    <col min="8" max="9" width="16.57421875" style="4" customWidth="1"/>
    <col min="10" max="10" width="14.00390625" style="15" customWidth="1"/>
    <col min="11" max="11" width="0.9921875" style="2" customWidth="1"/>
    <col min="12" max="12" width="15.8515625" style="2" customWidth="1"/>
    <col min="13" max="16384" width="9.140625" style="2" customWidth="1"/>
  </cols>
  <sheetData>
    <row r="1" spans="1:10" ht="17.25">
      <c r="A1" s="309" t="s">
        <v>117</v>
      </c>
      <c r="B1" s="312"/>
      <c r="C1" s="312"/>
      <c r="D1" s="312"/>
      <c r="E1" s="312"/>
      <c r="F1" s="312"/>
      <c r="G1" s="312"/>
      <c r="H1" s="312"/>
      <c r="I1" s="312"/>
      <c r="J1" s="312"/>
    </row>
    <row r="2" spans="1:10" ht="17.25">
      <c r="A2" s="310" t="s">
        <v>125</v>
      </c>
      <c r="B2" s="311"/>
      <c r="C2" s="311"/>
      <c r="D2" s="311"/>
      <c r="E2" s="311"/>
      <c r="F2" s="311"/>
      <c r="G2" s="311"/>
      <c r="H2" s="311"/>
      <c r="I2" s="311"/>
      <c r="J2" s="311"/>
    </row>
    <row r="4" ht="17.25">
      <c r="A4" s="1" t="s">
        <v>155</v>
      </c>
    </row>
    <row r="5" ht="17.25">
      <c r="A5" s="1" t="s">
        <v>231</v>
      </c>
    </row>
    <row r="7" spans="1:10" ht="17.25">
      <c r="A7" s="13" t="s">
        <v>107</v>
      </c>
      <c r="D7" s="315" t="s">
        <v>152</v>
      </c>
      <c r="E7" s="316"/>
      <c r="F7" s="5"/>
      <c r="G7" s="17" t="s">
        <v>153</v>
      </c>
      <c r="H7" s="5"/>
      <c r="I7" s="5"/>
      <c r="J7" s="17"/>
    </row>
    <row r="8" spans="1:10" ht="17.25">
      <c r="A8" s="1"/>
      <c r="C8" s="17" t="s">
        <v>52</v>
      </c>
      <c r="D8" s="17" t="s">
        <v>52</v>
      </c>
      <c r="E8" s="17" t="s">
        <v>214</v>
      </c>
      <c r="F8" s="5"/>
      <c r="G8" s="17" t="s">
        <v>285</v>
      </c>
      <c r="H8" s="5"/>
      <c r="I8" s="5" t="s">
        <v>245</v>
      </c>
      <c r="J8" s="17" t="s">
        <v>95</v>
      </c>
    </row>
    <row r="9" spans="1:10" ht="17.25">
      <c r="A9" s="1"/>
      <c r="C9" s="18" t="s">
        <v>92</v>
      </c>
      <c r="D9" s="18" t="s">
        <v>161</v>
      </c>
      <c r="E9" s="18" t="s">
        <v>215</v>
      </c>
      <c r="F9" s="5"/>
      <c r="G9" s="18" t="s">
        <v>286</v>
      </c>
      <c r="H9" s="216" t="s">
        <v>95</v>
      </c>
      <c r="I9" s="216" t="s">
        <v>350</v>
      </c>
      <c r="J9" s="18" t="s">
        <v>351</v>
      </c>
    </row>
    <row r="10" spans="3:10" ht="17.25">
      <c r="C10" s="14" t="s">
        <v>46</v>
      </c>
      <c r="D10" s="14" t="s">
        <v>46</v>
      </c>
      <c r="E10" s="14" t="s">
        <v>46</v>
      </c>
      <c r="F10" s="16"/>
      <c r="G10" s="14" t="s">
        <v>46</v>
      </c>
      <c r="H10" s="14" t="s">
        <v>46</v>
      </c>
      <c r="I10" s="14" t="s">
        <v>46</v>
      </c>
      <c r="J10" s="14" t="s">
        <v>46</v>
      </c>
    </row>
    <row r="12" spans="1:10" ht="17.25">
      <c r="A12" s="34" t="s">
        <v>241</v>
      </c>
      <c r="B12" s="34"/>
      <c r="C12" s="15">
        <v>52000</v>
      </c>
      <c r="D12" s="15">
        <v>5218</v>
      </c>
      <c r="E12" s="15">
        <v>97</v>
      </c>
      <c r="G12" s="20">
        <v>-31612</v>
      </c>
      <c r="H12" s="217">
        <f>SUM(C12:G12)</f>
        <v>25703</v>
      </c>
      <c r="I12" s="230">
        <v>0</v>
      </c>
      <c r="J12" s="15">
        <f>SUM(C12:G12)</f>
        <v>25703</v>
      </c>
    </row>
    <row r="13" spans="1:9" ht="17.25">
      <c r="A13" s="25"/>
      <c r="B13" s="25"/>
      <c r="C13" s="25"/>
      <c r="I13" s="230"/>
    </row>
    <row r="14" spans="1:10" ht="31.5" customHeight="1">
      <c r="A14" s="314" t="s">
        <v>216</v>
      </c>
      <c r="B14" s="314"/>
      <c r="C14" s="86">
        <v>0</v>
      </c>
      <c r="D14" s="86">
        <v>0</v>
      </c>
      <c r="E14" s="149">
        <v>-174</v>
      </c>
      <c r="F14" s="174"/>
      <c r="G14" s="86">
        <v>0</v>
      </c>
      <c r="H14" s="219">
        <f>SUM(C14:G14)</f>
        <v>-174</v>
      </c>
      <c r="I14" s="231">
        <v>0</v>
      </c>
      <c r="J14" s="149">
        <f>H14+I14</f>
        <v>-174</v>
      </c>
    </row>
    <row r="15" spans="1:10" ht="16.5" customHeight="1">
      <c r="A15" s="25"/>
      <c r="B15" s="25"/>
      <c r="C15" s="25"/>
      <c r="D15" s="25"/>
      <c r="I15" s="230"/>
      <c r="J15" s="20"/>
    </row>
    <row r="16" spans="1:12" ht="17.25">
      <c r="A16" s="34" t="s">
        <v>179</v>
      </c>
      <c r="B16" s="34"/>
      <c r="C16" s="15">
        <v>0</v>
      </c>
      <c r="D16" s="15">
        <v>0</v>
      </c>
      <c r="E16" s="15">
        <v>0</v>
      </c>
      <c r="G16" s="20">
        <f>'Income Statement'!E29</f>
        <v>-3354</v>
      </c>
      <c r="H16" s="219">
        <f>SUM(C16:G16)</f>
        <v>-3354</v>
      </c>
      <c r="I16" s="232">
        <f>'Income Statement'!E30</f>
        <v>-10</v>
      </c>
      <c r="J16" s="149">
        <f>H16+I16</f>
        <v>-3364</v>
      </c>
      <c r="L16" s="13"/>
    </row>
    <row r="17" spans="1:10" ht="17.25">
      <c r="A17" s="34"/>
      <c r="B17" s="34"/>
      <c r="C17" s="15"/>
      <c r="G17" s="20"/>
      <c r="H17" s="217"/>
      <c r="I17" s="232"/>
      <c r="J17" s="149"/>
    </row>
    <row r="18" spans="1:10" ht="17.25">
      <c r="A18" s="34" t="s">
        <v>257</v>
      </c>
      <c r="B18" s="34"/>
      <c r="C18" s="15">
        <v>0</v>
      </c>
      <c r="D18" s="15">
        <v>0</v>
      </c>
      <c r="E18" s="15">
        <v>0</v>
      </c>
      <c r="G18" s="20">
        <v>0</v>
      </c>
      <c r="H18" s="217">
        <v>0</v>
      </c>
      <c r="I18" s="232">
        <v>440</v>
      </c>
      <c r="J18" s="149">
        <f>H18+I18</f>
        <v>440</v>
      </c>
    </row>
    <row r="19" spans="1:10" ht="17.25">
      <c r="A19" s="34"/>
      <c r="B19" s="34"/>
      <c r="C19" s="25"/>
      <c r="G19" s="20"/>
      <c r="H19" s="58"/>
      <c r="I19" s="232"/>
      <c r="J19" s="20"/>
    </row>
    <row r="20" spans="1:12" ht="18" thickBot="1">
      <c r="A20" s="114" t="s">
        <v>240</v>
      </c>
      <c r="B20" s="85"/>
      <c r="C20" s="36">
        <f>C12+C14+C16</f>
        <v>52000</v>
      </c>
      <c r="D20" s="36">
        <f>D12+D14+D16</f>
        <v>5218</v>
      </c>
      <c r="E20" s="203">
        <f>E12+E14+E16</f>
        <v>-77</v>
      </c>
      <c r="F20" s="1"/>
      <c r="G20" s="203">
        <f>G12+G14+G16</f>
        <v>-34966</v>
      </c>
      <c r="H20" s="218">
        <f>SUM(H12:H19)</f>
        <v>22175</v>
      </c>
      <c r="I20" s="218">
        <f>SUM(I12:I19)</f>
        <v>430</v>
      </c>
      <c r="J20" s="218">
        <f>SUM(J12:J19)</f>
        <v>22605</v>
      </c>
      <c r="L20" s="13" t="s">
        <v>107</v>
      </c>
    </row>
    <row r="21" spans="1:10" ht="18" thickTop="1">
      <c r="A21" s="114"/>
      <c r="B21" s="85"/>
      <c r="C21" s="85"/>
      <c r="D21" s="35"/>
      <c r="E21" s="35"/>
      <c r="F21" s="1"/>
      <c r="G21" s="35"/>
      <c r="H21" s="5"/>
      <c r="I21" s="234"/>
      <c r="J21" s="35"/>
    </row>
    <row r="22" spans="1:10" ht="17.25">
      <c r="A22" s="115" t="s">
        <v>107</v>
      </c>
      <c r="B22" s="85"/>
      <c r="C22" s="85"/>
      <c r="D22" s="35"/>
      <c r="E22" s="35"/>
      <c r="F22" s="1"/>
      <c r="G22" s="35" t="s">
        <v>107</v>
      </c>
      <c r="H22" s="5"/>
      <c r="I22" s="5"/>
      <c r="J22" s="35"/>
    </row>
    <row r="23" spans="1:10" ht="17.25">
      <c r="A23" s="13" t="s">
        <v>107</v>
      </c>
      <c r="D23" s="315" t="s">
        <v>152</v>
      </c>
      <c r="E23" s="316"/>
      <c r="F23" s="5"/>
      <c r="G23" s="17" t="s">
        <v>153</v>
      </c>
      <c r="H23" s="5"/>
      <c r="I23" s="5"/>
      <c r="J23" s="17"/>
    </row>
    <row r="24" spans="1:10" ht="17.25">
      <c r="A24" s="1"/>
      <c r="C24" s="17" t="s">
        <v>52</v>
      </c>
      <c r="D24" s="17" t="s">
        <v>52</v>
      </c>
      <c r="E24" s="17" t="s">
        <v>214</v>
      </c>
      <c r="F24" s="5"/>
      <c r="G24" s="17" t="s">
        <v>285</v>
      </c>
      <c r="H24" s="5"/>
      <c r="I24" s="5" t="s">
        <v>245</v>
      </c>
      <c r="J24" s="17" t="s">
        <v>95</v>
      </c>
    </row>
    <row r="25" spans="1:10" ht="17.25">
      <c r="A25" s="1"/>
      <c r="C25" s="18" t="s">
        <v>92</v>
      </c>
      <c r="D25" s="18" t="s">
        <v>161</v>
      </c>
      <c r="E25" s="18" t="s">
        <v>215</v>
      </c>
      <c r="F25" s="5"/>
      <c r="G25" s="18" t="s">
        <v>286</v>
      </c>
      <c r="H25" s="216" t="s">
        <v>95</v>
      </c>
      <c r="I25" s="216" t="s">
        <v>284</v>
      </c>
      <c r="J25" s="18" t="s">
        <v>351</v>
      </c>
    </row>
    <row r="26" spans="3:10" ht="17.25">
      <c r="C26" s="14" t="s">
        <v>46</v>
      </c>
      <c r="D26" s="14" t="s">
        <v>46</v>
      </c>
      <c r="E26" s="14" t="s">
        <v>46</v>
      </c>
      <c r="F26" s="16"/>
      <c r="G26" s="14" t="s">
        <v>46</v>
      </c>
      <c r="H26" s="14" t="s">
        <v>46</v>
      </c>
      <c r="I26" s="14" t="s">
        <v>46</v>
      </c>
      <c r="J26" s="14" t="s">
        <v>46</v>
      </c>
    </row>
    <row r="27" ht="17.25">
      <c r="C27" s="15"/>
    </row>
    <row r="28" spans="1:10" ht="17.25">
      <c r="A28" s="34" t="s">
        <v>197</v>
      </c>
      <c r="B28" s="34"/>
      <c r="C28" s="15">
        <v>52000</v>
      </c>
      <c r="D28" s="15">
        <v>5199</v>
      </c>
      <c r="E28" s="15">
        <v>0</v>
      </c>
      <c r="G28" s="15">
        <v>7071</v>
      </c>
      <c r="H28" s="217">
        <f>SUM(C28:G28)</f>
        <v>64270</v>
      </c>
      <c r="I28" s="230">
        <v>0</v>
      </c>
      <c r="J28" s="15">
        <f>H28+I28</f>
        <v>64270</v>
      </c>
    </row>
    <row r="29" spans="1:9" ht="17.25">
      <c r="A29" s="25"/>
      <c r="B29" s="25"/>
      <c r="C29" s="25"/>
      <c r="I29" s="230"/>
    </row>
    <row r="30" spans="1:10" ht="15.75" customHeight="1">
      <c r="A30" s="34" t="s">
        <v>246</v>
      </c>
      <c r="B30" s="34"/>
      <c r="C30" s="15">
        <v>0</v>
      </c>
      <c r="D30" s="15">
        <v>19</v>
      </c>
      <c r="E30" s="15">
        <v>0</v>
      </c>
      <c r="G30" s="15">
        <v>0</v>
      </c>
      <c r="H30" s="217">
        <f>SUM(C30:G30)</f>
        <v>19</v>
      </c>
      <c r="I30" s="230">
        <v>0</v>
      </c>
      <c r="J30" s="15">
        <f>H30+I30</f>
        <v>19</v>
      </c>
    </row>
    <row r="31" spans="1:9" ht="18" customHeight="1">
      <c r="A31" s="289" t="s">
        <v>247</v>
      </c>
      <c r="B31" s="289"/>
      <c r="C31" s="25"/>
      <c r="I31" s="230"/>
    </row>
    <row r="32" spans="1:9" ht="11.25" customHeight="1">
      <c r="A32" s="25"/>
      <c r="B32" s="25"/>
      <c r="C32" s="25"/>
      <c r="I32" s="230"/>
    </row>
    <row r="33" spans="1:10" ht="31.5" customHeight="1">
      <c r="A33" s="314" t="s">
        <v>216</v>
      </c>
      <c r="B33" s="314"/>
      <c r="C33" s="86">
        <v>0</v>
      </c>
      <c r="D33" s="86">
        <v>0</v>
      </c>
      <c r="E33" s="150">
        <v>97</v>
      </c>
      <c r="F33" s="174"/>
      <c r="G33" s="86">
        <v>0</v>
      </c>
      <c r="H33" s="217">
        <f>SUM(C33:G33)</f>
        <v>97</v>
      </c>
      <c r="I33" s="231">
        <v>0</v>
      </c>
      <c r="J33" s="15">
        <f>H33+I33</f>
        <v>97</v>
      </c>
    </row>
    <row r="34" spans="1:10" ht="17.25">
      <c r="A34" s="25"/>
      <c r="B34" s="25"/>
      <c r="C34" s="25"/>
      <c r="I34" s="230"/>
      <c r="J34" s="20"/>
    </row>
    <row r="35" spans="1:10" ht="17.25">
      <c r="A35" s="34" t="s">
        <v>179</v>
      </c>
      <c r="B35" s="34"/>
      <c r="C35" s="15">
        <v>0</v>
      </c>
      <c r="D35" s="15">
        <v>0</v>
      </c>
      <c r="E35" s="15">
        <v>0</v>
      </c>
      <c r="G35" s="20">
        <v>-38683</v>
      </c>
      <c r="H35" s="219">
        <f>SUM(C35:G35)</f>
        <v>-38683</v>
      </c>
      <c r="I35" s="232">
        <v>0</v>
      </c>
      <c r="J35" s="20">
        <f>H35+I35</f>
        <v>-38683</v>
      </c>
    </row>
    <row r="36" spans="1:10" ht="17.25">
      <c r="A36" s="34"/>
      <c r="B36" s="34"/>
      <c r="C36" s="25"/>
      <c r="G36" s="20"/>
      <c r="H36" s="58"/>
      <c r="I36" s="232"/>
      <c r="J36" s="20"/>
    </row>
    <row r="37" spans="1:10" ht="18" thickBot="1">
      <c r="A37" s="114" t="s">
        <v>219</v>
      </c>
      <c r="B37" s="85"/>
      <c r="C37" s="36">
        <f>SUM(C28:C36)</f>
        <v>52000</v>
      </c>
      <c r="D37" s="36">
        <f>SUM(D28:D36)</f>
        <v>5218</v>
      </c>
      <c r="E37" s="177">
        <f>SUM(E28:E36)</f>
        <v>97</v>
      </c>
      <c r="F37" s="1"/>
      <c r="G37" s="163">
        <f>SUM(G28:G36)</f>
        <v>-31612</v>
      </c>
      <c r="H37" s="218">
        <f>SUM(H28:H36)</f>
        <v>25703</v>
      </c>
      <c r="I37" s="233">
        <f>SUM(I28:I36)</f>
        <v>0</v>
      </c>
      <c r="J37" s="218">
        <f>SUM(J28:J36)</f>
        <v>25703</v>
      </c>
    </row>
    <row r="38" spans="1:10" ht="18" thickTop="1">
      <c r="A38" s="114"/>
      <c r="B38" s="85"/>
      <c r="C38" s="35"/>
      <c r="D38" s="35"/>
      <c r="E38" s="196"/>
      <c r="F38" s="1"/>
      <c r="G38" s="197" t="s">
        <v>107</v>
      </c>
      <c r="H38" s="263" t="s">
        <v>107</v>
      </c>
      <c r="I38" s="234"/>
      <c r="J38" s="35"/>
    </row>
    <row r="39" spans="1:10" ht="17.25">
      <c r="A39" s="307" t="s">
        <v>314</v>
      </c>
      <c r="B39" s="308"/>
      <c r="C39" s="308"/>
      <c r="D39" s="308"/>
      <c r="E39" s="308"/>
      <c r="F39" s="308"/>
      <c r="G39" s="308"/>
      <c r="H39" s="308"/>
      <c r="I39" s="308"/>
      <c r="J39" s="308"/>
    </row>
    <row r="40" spans="1:10" ht="17.25">
      <c r="A40" s="308"/>
      <c r="B40" s="308"/>
      <c r="C40" s="308"/>
      <c r="D40" s="308"/>
      <c r="E40" s="308"/>
      <c r="F40" s="308"/>
      <c r="G40" s="308"/>
      <c r="H40" s="308"/>
      <c r="I40" s="308"/>
      <c r="J40" s="308"/>
    </row>
    <row r="46" spans="1:11" ht="1.5" customHeight="1">
      <c r="A46" s="313"/>
      <c r="B46" s="313"/>
      <c r="C46" s="313"/>
      <c r="D46" s="313"/>
      <c r="E46" s="313"/>
      <c r="F46" s="313"/>
      <c r="G46" s="313"/>
      <c r="H46" s="313"/>
      <c r="I46" s="313"/>
      <c r="J46" s="313"/>
      <c r="K46" s="313"/>
    </row>
  </sheetData>
  <mergeCells count="9">
    <mergeCell ref="A39:J40"/>
    <mergeCell ref="A1:J1"/>
    <mergeCell ref="A2:J2"/>
    <mergeCell ref="A46:K46"/>
    <mergeCell ref="A14:B14"/>
    <mergeCell ref="D7:E7"/>
    <mergeCell ref="D23:E23"/>
    <mergeCell ref="A33:B33"/>
    <mergeCell ref="A31:B31"/>
  </mergeCells>
  <printOptions horizontalCentered="1"/>
  <pageMargins left="0.5" right="0.5" top="0.6" bottom="0.5" header="0.5" footer="0.25"/>
  <pageSetup horizontalDpi="600" verticalDpi="600" orientation="landscape" paperSize="9" scale="70" r:id="rId1"/>
  <headerFooter alignWithMargins="0">
    <oddFooter>&amp;L&amp;8&amp;D &amp;T&amp;C&amp;8 3&amp;R&amp;8&amp;F &amp;A</oddFooter>
  </headerFooter>
</worksheet>
</file>

<file path=xl/worksheets/sheet4.xml><?xml version="1.0" encoding="utf-8"?>
<worksheet xmlns="http://schemas.openxmlformats.org/spreadsheetml/2006/main" xmlns:r="http://schemas.openxmlformats.org/officeDocument/2006/relationships">
  <dimension ref="A1:K142"/>
  <sheetViews>
    <sheetView view="pageBreakPreview" zoomScale="75" zoomScaleSheetLayoutView="75" workbookViewId="0" topLeftCell="A1">
      <pane ySplit="5" topLeftCell="BM6" activePane="bottomLeft" state="frozen"/>
      <selection pane="topLeft" activeCell="A1" sqref="A1"/>
      <selection pane="bottomLeft" activeCell="R12" sqref="R12"/>
    </sheetView>
  </sheetViews>
  <sheetFormatPr defaultColWidth="9.140625" defaultRowHeight="12.75"/>
  <cols>
    <col min="1" max="1" width="5.00390625" style="2" customWidth="1"/>
    <col min="2" max="2" width="18.140625" style="2" customWidth="1"/>
    <col min="3" max="3" width="9.140625" style="2" customWidth="1"/>
    <col min="4" max="4" width="11.8515625" style="2" customWidth="1"/>
    <col min="5" max="5" width="16.7109375" style="2" customWidth="1"/>
    <col min="6" max="6" width="14.57421875" style="15" customWidth="1"/>
    <col min="7" max="7" width="1.7109375" style="2" customWidth="1"/>
    <col min="8" max="8" width="19.57421875" style="15" customWidth="1"/>
    <col min="9" max="9" width="0.9921875" style="0" customWidth="1"/>
    <col min="10" max="10" width="18.28125" style="15" customWidth="1"/>
    <col min="11" max="11" width="1.57421875" style="2" customWidth="1"/>
    <col min="12" max="12" width="15.8515625" style="2" customWidth="1"/>
    <col min="13" max="13" width="14.421875" style="2" customWidth="1"/>
    <col min="14" max="16384" width="9.140625" style="2" customWidth="1"/>
  </cols>
  <sheetData>
    <row r="1" spans="1:10" ht="17.25">
      <c r="A1" s="309" t="s">
        <v>117</v>
      </c>
      <c r="B1" s="312"/>
      <c r="C1" s="312"/>
      <c r="D1" s="312"/>
      <c r="E1" s="312"/>
      <c r="F1" s="312"/>
      <c r="G1" s="312"/>
      <c r="H1" s="312"/>
      <c r="I1" s="312"/>
      <c r="J1" s="312"/>
    </row>
    <row r="2" spans="1:10" ht="17.25">
      <c r="A2" s="310" t="s">
        <v>143</v>
      </c>
      <c r="B2" s="311"/>
      <c r="C2" s="311"/>
      <c r="D2" s="311"/>
      <c r="E2" s="311"/>
      <c r="F2" s="311"/>
      <c r="G2" s="311"/>
      <c r="H2" s="311"/>
      <c r="I2" s="311"/>
      <c r="J2" s="311"/>
    </row>
    <row r="3" spans="6:9" ht="17.25">
      <c r="F3" s="33"/>
      <c r="G3" s="62"/>
      <c r="H3" s="33"/>
      <c r="I3" s="60"/>
    </row>
    <row r="4" spans="1:9" ht="17.25" customHeight="1">
      <c r="A4" s="1" t="s">
        <v>190</v>
      </c>
      <c r="F4" s="33"/>
      <c r="G4" s="62"/>
      <c r="H4" s="33"/>
      <c r="I4" s="60"/>
    </row>
    <row r="5" spans="1:10" ht="17.25">
      <c r="A5" s="1" t="s">
        <v>231</v>
      </c>
      <c r="F5" s="33"/>
      <c r="G5" s="62"/>
      <c r="H5" s="62"/>
      <c r="I5" s="60"/>
      <c r="J5" s="2"/>
    </row>
    <row r="6" spans="1:10" ht="17.25">
      <c r="A6" s="22"/>
      <c r="F6" s="33"/>
      <c r="G6" s="62"/>
      <c r="H6" s="64" t="s">
        <v>193</v>
      </c>
      <c r="I6" s="65"/>
      <c r="J6" s="5" t="s">
        <v>193</v>
      </c>
    </row>
    <row r="7" spans="6:10" ht="17.25">
      <c r="F7" s="33"/>
      <c r="G7" s="62"/>
      <c r="H7" s="82" t="s">
        <v>163</v>
      </c>
      <c r="I7" s="83"/>
      <c r="J7" s="84" t="s">
        <v>192</v>
      </c>
    </row>
    <row r="8" spans="2:10" ht="17.25">
      <c r="B8" s="13" t="s">
        <v>107</v>
      </c>
      <c r="F8" s="33"/>
      <c r="G8" s="62"/>
      <c r="H8" s="82" t="s">
        <v>99</v>
      </c>
      <c r="I8" s="83"/>
      <c r="J8" s="84" t="s">
        <v>191</v>
      </c>
    </row>
    <row r="9" spans="6:10" ht="17.25">
      <c r="F9" s="33"/>
      <c r="G9" s="62"/>
      <c r="H9" s="82" t="s">
        <v>230</v>
      </c>
      <c r="I9" s="83"/>
      <c r="J9" s="82" t="s">
        <v>238</v>
      </c>
    </row>
    <row r="10" spans="6:10" ht="17.25">
      <c r="F10" s="33"/>
      <c r="G10" s="62"/>
      <c r="H10" s="82" t="s">
        <v>46</v>
      </c>
      <c r="I10" s="83"/>
      <c r="J10" s="84" t="s">
        <v>46</v>
      </c>
    </row>
    <row r="11" spans="1:9" ht="17.25">
      <c r="A11" s="1" t="s">
        <v>166</v>
      </c>
      <c r="F11" s="33"/>
      <c r="G11" s="62"/>
      <c r="H11" s="33"/>
      <c r="I11" s="60"/>
    </row>
    <row r="12" spans="1:10" ht="17.25">
      <c r="A12" s="2" t="s">
        <v>261</v>
      </c>
      <c r="F12" s="33"/>
      <c r="G12" s="62"/>
      <c r="H12" s="57">
        <f>'Income Statement'!E22</f>
        <v>-3233</v>
      </c>
      <c r="I12" s="60"/>
      <c r="J12" s="20">
        <f>+'Income Statement'!K22</f>
        <v>-2712</v>
      </c>
    </row>
    <row r="13" spans="1:9" ht="17.25">
      <c r="A13" s="34" t="s">
        <v>188</v>
      </c>
      <c r="B13" s="34"/>
      <c r="C13" s="34"/>
      <c r="D13" s="34"/>
      <c r="E13" s="34" t="s">
        <v>107</v>
      </c>
      <c r="F13" s="63"/>
      <c r="G13" s="62"/>
      <c r="H13" s="33"/>
      <c r="I13" s="60"/>
    </row>
    <row r="14" spans="2:10" ht="17.25">
      <c r="B14" s="2" t="s">
        <v>48</v>
      </c>
      <c r="F14" s="33"/>
      <c r="G14" s="62"/>
      <c r="H14" s="6">
        <v>291</v>
      </c>
      <c r="I14" s="60"/>
      <c r="J14" s="66">
        <v>241</v>
      </c>
    </row>
    <row r="15" spans="2:10" ht="17.25">
      <c r="B15" s="2" t="s">
        <v>43</v>
      </c>
      <c r="F15" s="33"/>
      <c r="G15" s="62"/>
      <c r="H15" s="6">
        <v>909</v>
      </c>
      <c r="J15" s="144">
        <v>845</v>
      </c>
    </row>
    <row r="16" spans="1:10" ht="17.25">
      <c r="A16" s="2" t="s">
        <v>22</v>
      </c>
      <c r="F16" s="33"/>
      <c r="G16" s="62"/>
      <c r="H16" s="151">
        <f>SUM(H12:H15)</f>
        <v>-2033</v>
      </c>
      <c r="J16" s="20">
        <f>SUM(J12:J15)</f>
        <v>-1626</v>
      </c>
    </row>
    <row r="17" ht="9.75" customHeight="1">
      <c r="H17" s="86"/>
    </row>
    <row r="18" spans="1:8" ht="17.25">
      <c r="A18" s="2" t="s">
        <v>49</v>
      </c>
      <c r="H18" s="86"/>
    </row>
    <row r="19" spans="2:10" ht="17.25">
      <c r="B19" s="2" t="s">
        <v>50</v>
      </c>
      <c r="H19" s="125">
        <v>-11118</v>
      </c>
      <c r="I19" s="56"/>
      <c r="J19" s="15">
        <v>5978</v>
      </c>
    </row>
    <row r="20" spans="2:10" ht="17.25">
      <c r="B20" s="2" t="s">
        <v>51</v>
      </c>
      <c r="H20" s="6">
        <v>15092</v>
      </c>
      <c r="J20" s="178">
        <v>-5494</v>
      </c>
    </row>
    <row r="21" spans="1:10" ht="17.25">
      <c r="A21" s="2" t="s">
        <v>352</v>
      </c>
      <c r="H21" s="204">
        <f>SUM(H16:H20)</f>
        <v>1941</v>
      </c>
      <c r="J21" s="20">
        <f>SUM(J16:J20)</f>
        <v>-1142</v>
      </c>
    </row>
    <row r="22" spans="2:10" ht="17.25">
      <c r="B22" s="2" t="s">
        <v>35</v>
      </c>
      <c r="H22" s="125">
        <v>-917</v>
      </c>
      <c r="J22" s="20">
        <v>-883</v>
      </c>
    </row>
    <row r="23" spans="2:10" ht="17.25">
      <c r="B23" s="2" t="s">
        <v>256</v>
      </c>
      <c r="H23" s="125">
        <v>-105</v>
      </c>
      <c r="J23" s="57">
        <v>-2174</v>
      </c>
    </row>
    <row r="24" spans="1:10" ht="17.25">
      <c r="A24" s="1" t="s">
        <v>258</v>
      </c>
      <c r="H24" s="205">
        <f>SUM(H21:H23)</f>
        <v>919</v>
      </c>
      <c r="J24" s="146">
        <f>SUM(J21:J23)</f>
        <v>-4199</v>
      </c>
    </row>
    <row r="25" ht="10.5" customHeight="1">
      <c r="H25" s="86"/>
    </row>
    <row r="26" spans="1:8" ht="17.25">
      <c r="A26" s="1" t="s">
        <v>167</v>
      </c>
      <c r="H26" s="86"/>
    </row>
    <row r="27" spans="1:10" ht="17.25">
      <c r="A27" s="1"/>
      <c r="B27" s="2" t="s">
        <v>353</v>
      </c>
      <c r="H27" s="125">
        <v>-123</v>
      </c>
      <c r="J27" s="15">
        <v>0</v>
      </c>
    </row>
    <row r="28" spans="1:10" ht="17.25">
      <c r="A28" s="1"/>
      <c r="B28" s="2" t="s">
        <v>93</v>
      </c>
      <c r="C28" s="85"/>
      <c r="D28" s="85"/>
      <c r="E28" s="85"/>
      <c r="F28" s="86"/>
      <c r="G28" s="85"/>
      <c r="H28" s="6">
        <v>7</v>
      </c>
      <c r="J28" s="66">
        <v>37</v>
      </c>
    </row>
    <row r="29" spans="2:10" ht="17.25">
      <c r="B29" s="85" t="s">
        <v>160</v>
      </c>
      <c r="C29" s="85"/>
      <c r="D29" s="85"/>
      <c r="E29" s="85"/>
      <c r="F29" s="86"/>
      <c r="G29" s="85"/>
      <c r="H29" s="125">
        <v>-100</v>
      </c>
      <c r="I29" s="56"/>
      <c r="J29" s="20">
        <v>-48</v>
      </c>
    </row>
    <row r="30" spans="2:10" ht="17.25">
      <c r="B30" s="85" t="s">
        <v>186</v>
      </c>
      <c r="C30" s="85"/>
      <c r="D30" s="85"/>
      <c r="E30" s="85"/>
      <c r="F30" s="86"/>
      <c r="G30" s="85"/>
      <c r="H30" s="269">
        <f>'[2]CF-Indirect'!$C$50/1000</f>
        <v>5.568272131313279E-06</v>
      </c>
      <c r="I30" s="56"/>
      <c r="J30" s="66">
        <v>60</v>
      </c>
    </row>
    <row r="31" spans="8:10" ht="9" customHeight="1">
      <c r="H31" s="175"/>
      <c r="J31" s="19"/>
    </row>
    <row r="32" spans="1:10" ht="16.5" customHeight="1">
      <c r="A32" s="1" t="s">
        <v>270</v>
      </c>
      <c r="H32" s="152">
        <f>SUM(H27:H31)</f>
        <v>-215.99999443172786</v>
      </c>
      <c r="I32" s="56"/>
      <c r="J32" s="17">
        <f>SUM(J27:J31)</f>
        <v>49</v>
      </c>
    </row>
    <row r="33" ht="9.75" customHeight="1">
      <c r="H33" s="86"/>
    </row>
    <row r="34" ht="9.75" customHeight="1">
      <c r="H34" s="86"/>
    </row>
    <row r="35" spans="1:8" ht="17.25">
      <c r="A35" s="1" t="s">
        <v>168</v>
      </c>
      <c r="H35" s="86"/>
    </row>
    <row r="36" spans="8:10" ht="8.25" customHeight="1">
      <c r="H36" s="86"/>
      <c r="J36" s="20"/>
    </row>
    <row r="37" spans="2:10" ht="17.25">
      <c r="B37" s="2" t="s">
        <v>233</v>
      </c>
      <c r="H37" s="13">
        <v>3168</v>
      </c>
      <c r="J37" s="15">
        <v>1443</v>
      </c>
    </row>
    <row r="38" spans="2:10" ht="17.25">
      <c r="B38" s="2" t="s">
        <v>194</v>
      </c>
      <c r="H38" s="125">
        <v>-2484</v>
      </c>
      <c r="J38" s="20">
        <v>-360</v>
      </c>
    </row>
    <row r="39" spans="2:10" ht="17.25">
      <c r="B39" s="2" t="s">
        <v>195</v>
      </c>
      <c r="H39" s="125">
        <v>-95</v>
      </c>
      <c r="J39" s="149">
        <v>-126</v>
      </c>
    </row>
    <row r="40" ht="11.25" customHeight="1">
      <c r="H40" s="87"/>
    </row>
    <row r="41" spans="1:10" ht="16.5" customHeight="1">
      <c r="A41" s="1" t="s">
        <v>271</v>
      </c>
      <c r="H41" s="205">
        <f>SUM(H36:H40)</f>
        <v>589</v>
      </c>
      <c r="J41" s="165">
        <f>SUM(J36:J40)</f>
        <v>957</v>
      </c>
    </row>
    <row r="42" spans="8:10" ht="9.75" customHeight="1">
      <c r="H42" s="88"/>
      <c r="J42" s="20"/>
    </row>
    <row r="43" spans="1:10" ht="17.25" customHeight="1">
      <c r="A43" s="85"/>
      <c r="B43" s="114" t="s">
        <v>216</v>
      </c>
      <c r="C43" s="114"/>
      <c r="D43" s="85"/>
      <c r="E43" s="85"/>
      <c r="F43" s="86"/>
      <c r="G43" s="85"/>
      <c r="H43" s="87">
        <v>-174</v>
      </c>
      <c r="J43" s="171">
        <v>0</v>
      </c>
    </row>
    <row r="44" spans="8:10" ht="9.75" customHeight="1">
      <c r="H44" s="88"/>
      <c r="J44" s="20"/>
    </row>
    <row r="45" spans="1:10" ht="17.25">
      <c r="A45" s="2" t="s">
        <v>272</v>
      </c>
      <c r="H45" s="204">
        <f>H41+H32+H24+H43</f>
        <v>1118.0000055682722</v>
      </c>
      <c r="J45" s="183">
        <f>J41+J32+J24</f>
        <v>-3193</v>
      </c>
    </row>
    <row r="46" spans="1:10" ht="17.25">
      <c r="A46" s="2" t="s">
        <v>189</v>
      </c>
      <c r="H46" s="149">
        <v>-8767</v>
      </c>
      <c r="J46" s="66">
        <v>3724</v>
      </c>
    </row>
    <row r="47" spans="1:10" ht="18" thickBot="1">
      <c r="A47" s="1" t="s">
        <v>202</v>
      </c>
      <c r="H47" s="278">
        <f>SUM(H45:H46)</f>
        <v>-7648.999994431728</v>
      </c>
      <c r="J47" s="154">
        <f>SUM(J45:J46)</f>
        <v>531</v>
      </c>
    </row>
    <row r="48" spans="1:10" ht="18" thickTop="1">
      <c r="A48" s="1"/>
      <c r="H48" s="88"/>
      <c r="J48" s="33"/>
    </row>
    <row r="49" spans="1:10" ht="17.25">
      <c r="A49" s="1" t="s">
        <v>154</v>
      </c>
      <c r="H49" s="88"/>
      <c r="J49" s="33"/>
    </row>
    <row r="50" spans="1:10" ht="17.25">
      <c r="A50" s="1"/>
      <c r="B50" s="2" t="s">
        <v>37</v>
      </c>
      <c r="H50" s="6">
        <f>'Balance Sheet'!D25</f>
        <v>2422</v>
      </c>
      <c r="J50" s="40">
        <v>8679</v>
      </c>
    </row>
    <row r="51" spans="1:10" ht="17.25">
      <c r="A51" s="1"/>
      <c r="B51" s="2" t="s">
        <v>203</v>
      </c>
      <c r="H51" s="6">
        <f>'Balance Sheet'!D15+'Balance Sheet'!D24</f>
        <v>758</v>
      </c>
      <c r="J51" s="40">
        <v>1963</v>
      </c>
    </row>
    <row r="52" spans="2:10" ht="17.25">
      <c r="B52" s="2" t="s">
        <v>38</v>
      </c>
      <c r="H52" s="125">
        <v>-10083</v>
      </c>
      <c r="J52" s="40">
        <v>-9149</v>
      </c>
    </row>
    <row r="53" spans="8:10" ht="17.25">
      <c r="H53" s="151">
        <f>SUM(H50:H52)</f>
        <v>-6903</v>
      </c>
      <c r="J53" s="155">
        <f>SUM(J50:J52)</f>
        <v>1493</v>
      </c>
    </row>
    <row r="54" spans="2:10" ht="17.25">
      <c r="B54" s="2" t="s">
        <v>196</v>
      </c>
      <c r="H54" s="149">
        <f>-'Balance Sheet'!D15</f>
        <v>-746</v>
      </c>
      <c r="J54" s="20">
        <v>-962</v>
      </c>
    </row>
    <row r="55" spans="8:10" ht="18" thickBot="1">
      <c r="H55" s="153">
        <f>SUM(H53:H54)</f>
        <v>-7649</v>
      </c>
      <c r="J55" s="154">
        <f>SUM(J53:J54)</f>
        <v>531</v>
      </c>
    </row>
    <row r="56" spans="8:10" ht="18" thickTop="1">
      <c r="H56" s="116"/>
      <c r="J56" s="117"/>
    </row>
    <row r="57" spans="1:10" ht="17.25">
      <c r="A57" s="290" t="s">
        <v>315</v>
      </c>
      <c r="B57" s="291"/>
      <c r="C57" s="291"/>
      <c r="D57" s="291"/>
      <c r="E57" s="291"/>
      <c r="F57" s="291"/>
      <c r="G57" s="291"/>
      <c r="H57" s="291"/>
      <c r="I57" s="291"/>
      <c r="J57" s="291"/>
    </row>
    <row r="58" spans="1:10" ht="17.25">
      <c r="A58" s="291"/>
      <c r="B58" s="291"/>
      <c r="C58" s="291"/>
      <c r="D58" s="291"/>
      <c r="E58" s="291"/>
      <c r="F58" s="291"/>
      <c r="G58" s="291"/>
      <c r="H58" s="291"/>
      <c r="I58" s="291"/>
      <c r="J58" s="291"/>
    </row>
    <row r="59" spans="1:10" ht="9.75" customHeight="1">
      <c r="A59" s="26"/>
      <c r="B59" s="26"/>
      <c r="C59" s="26"/>
      <c r="D59" s="26"/>
      <c r="E59" s="26"/>
      <c r="F59" s="26"/>
      <c r="G59" s="26"/>
      <c r="H59" s="26"/>
      <c r="J59" s="20"/>
    </row>
    <row r="60" spans="1:11" ht="17.25">
      <c r="A60" s="292"/>
      <c r="B60" s="292"/>
      <c r="C60" s="292"/>
      <c r="D60" s="292"/>
      <c r="E60" s="292"/>
      <c r="F60" s="292"/>
      <c r="G60" s="292"/>
      <c r="H60" s="292"/>
      <c r="I60" s="292"/>
      <c r="J60" s="292"/>
      <c r="K60" s="68"/>
    </row>
    <row r="62" spans="8:10" ht="17.25">
      <c r="H62" s="15" t="s">
        <v>107</v>
      </c>
      <c r="J62" s="15" t="s">
        <v>107</v>
      </c>
    </row>
    <row r="142" ht="17.25">
      <c r="H142" s="15" t="s">
        <v>170</v>
      </c>
    </row>
  </sheetData>
  <mergeCells count="4">
    <mergeCell ref="A57:J58"/>
    <mergeCell ref="A1:J1"/>
    <mergeCell ref="A2:J2"/>
    <mergeCell ref="A60:J60"/>
  </mergeCells>
  <printOptions horizontalCentered="1"/>
  <pageMargins left="0.75" right="0.5" top="0.85" bottom="0.75" header="0.5" footer="0.5"/>
  <pageSetup horizontalDpi="600" verticalDpi="600" orientation="portrait" paperSize="9" scale="75" r:id="rId1"/>
  <headerFooter alignWithMargins="0">
    <oddFooter>&amp;L&amp;8&amp;D&amp;T&amp;C&amp;8 4&amp;R&amp;8 &amp;F &amp;A</oddFooter>
  </headerFooter>
</worksheet>
</file>

<file path=xl/worksheets/sheet5.xml><?xml version="1.0" encoding="utf-8"?>
<worksheet xmlns="http://schemas.openxmlformats.org/spreadsheetml/2006/main" xmlns:r="http://schemas.openxmlformats.org/officeDocument/2006/relationships">
  <dimension ref="A1:AF416"/>
  <sheetViews>
    <sheetView tabSelected="1" zoomScale="85" zoomScaleNormal="85" zoomScaleSheetLayoutView="75" workbookViewId="0" topLeftCell="A291">
      <selection activeCell="Q295" sqref="Q295"/>
    </sheetView>
  </sheetViews>
  <sheetFormatPr defaultColWidth="9.140625" defaultRowHeight="12.75"/>
  <cols>
    <col min="1" max="1" width="4.28125" style="50" customWidth="1"/>
    <col min="2" max="2" width="4.421875" style="50" customWidth="1"/>
    <col min="3" max="3" width="6.421875" style="50" customWidth="1"/>
    <col min="4" max="4" width="1.1484375" style="50" customWidth="1"/>
    <col min="5" max="5" width="14.57421875" style="50" customWidth="1"/>
    <col min="6" max="6" width="7.57421875" style="50" customWidth="1"/>
    <col min="7" max="7" width="1.1484375" style="51" customWidth="1"/>
    <col min="8" max="8" width="14.421875" style="51" customWidth="1"/>
    <col min="9" max="9" width="0.5625" style="51" customWidth="1"/>
    <col min="10" max="10" width="13.8515625" style="37" customWidth="1"/>
    <col min="11" max="11" width="0.5625" style="37" customWidth="1"/>
    <col min="12" max="12" width="13.8515625" style="27" customWidth="1"/>
    <col min="13" max="13" width="0.9921875" style="27" customWidth="1"/>
    <col min="14" max="14" width="13.7109375" style="50" customWidth="1"/>
    <col min="15" max="15" width="1.1484375" style="50" customWidth="1"/>
    <col min="16" max="16" width="17.421875" style="50" customWidth="1"/>
    <col min="17" max="17" width="14.140625" style="50" bestFit="1" customWidth="1"/>
    <col min="18" max="18" width="11.57421875" style="50" customWidth="1"/>
    <col min="19" max="20" width="9.140625" style="50" customWidth="1"/>
    <col min="21" max="21" width="9.421875" style="50" bestFit="1" customWidth="1"/>
    <col min="22" max="16384" width="9.140625" style="50" customWidth="1"/>
  </cols>
  <sheetData>
    <row r="1" spans="1:16" ht="16.5">
      <c r="A1" s="330" t="s">
        <v>117</v>
      </c>
      <c r="B1" s="331"/>
      <c r="C1" s="331"/>
      <c r="D1" s="331"/>
      <c r="E1" s="331"/>
      <c r="F1" s="331"/>
      <c r="G1" s="331"/>
      <c r="H1" s="331"/>
      <c r="I1" s="331"/>
      <c r="J1" s="331"/>
      <c r="K1" s="331"/>
      <c r="L1" s="331"/>
      <c r="M1" s="331"/>
      <c r="N1" s="331"/>
      <c r="O1" s="331"/>
      <c r="P1" s="331"/>
    </row>
    <row r="2" spans="1:16" ht="16.5">
      <c r="A2" s="330" t="s">
        <v>125</v>
      </c>
      <c r="B2" s="331"/>
      <c r="C2" s="331"/>
      <c r="D2" s="331"/>
      <c r="E2" s="331"/>
      <c r="F2" s="331"/>
      <c r="G2" s="331"/>
      <c r="H2" s="331"/>
      <c r="I2" s="331"/>
      <c r="J2" s="331"/>
      <c r="K2" s="331"/>
      <c r="L2" s="331"/>
      <c r="M2" s="331"/>
      <c r="N2" s="331"/>
      <c r="O2" s="331"/>
      <c r="P2" s="331"/>
    </row>
    <row r="3" ht="16.5">
      <c r="A3" s="44" t="s">
        <v>126</v>
      </c>
    </row>
    <row r="4" ht="16.5">
      <c r="A4" s="22" t="s">
        <v>231</v>
      </c>
    </row>
    <row r="5" ht="15.75" customHeight="1"/>
    <row r="6" spans="1:2" ht="16.5">
      <c r="A6" s="44" t="s">
        <v>101</v>
      </c>
      <c r="B6" s="44" t="s">
        <v>239</v>
      </c>
    </row>
    <row r="7" spans="1:13" s="44" customFormat="1" ht="14.25">
      <c r="A7" s="44" t="s">
        <v>54</v>
      </c>
      <c r="B7" s="44" t="s">
        <v>316</v>
      </c>
      <c r="G7" s="45"/>
      <c r="H7" s="45"/>
      <c r="I7" s="45"/>
      <c r="J7" s="77"/>
      <c r="K7" s="77"/>
      <c r="L7" s="78"/>
      <c r="M7" s="78"/>
    </row>
    <row r="9" spans="2:16" ht="16.5" customHeight="1">
      <c r="B9" s="319" t="s">
        <v>304</v>
      </c>
      <c r="C9" s="319"/>
      <c r="D9" s="319"/>
      <c r="E9" s="319"/>
      <c r="F9" s="319"/>
      <c r="G9" s="319"/>
      <c r="H9" s="319"/>
      <c r="I9" s="319"/>
      <c r="J9" s="319"/>
      <c r="K9" s="319"/>
      <c r="L9" s="319"/>
      <c r="M9" s="319"/>
      <c r="N9" s="319"/>
      <c r="O9" s="319"/>
      <c r="P9" s="319"/>
    </row>
    <row r="10" spans="2:16" ht="16.5">
      <c r="B10" s="319"/>
      <c r="C10" s="319"/>
      <c r="D10" s="319"/>
      <c r="E10" s="319"/>
      <c r="F10" s="319"/>
      <c r="G10" s="319"/>
      <c r="H10" s="319"/>
      <c r="I10" s="319"/>
      <c r="J10" s="319"/>
      <c r="K10" s="319"/>
      <c r="L10" s="319"/>
      <c r="M10" s="319"/>
      <c r="N10" s="319"/>
      <c r="O10" s="319"/>
      <c r="P10" s="319"/>
    </row>
    <row r="11" spans="2:16" ht="16.5">
      <c r="B11" s="319"/>
      <c r="C11" s="319"/>
      <c r="D11" s="319"/>
      <c r="E11" s="319"/>
      <c r="F11" s="319"/>
      <c r="G11" s="319"/>
      <c r="H11" s="319"/>
      <c r="I11" s="319"/>
      <c r="J11" s="319"/>
      <c r="K11" s="319"/>
      <c r="L11" s="319"/>
      <c r="M11" s="319"/>
      <c r="N11" s="319"/>
      <c r="O11" s="319"/>
      <c r="P11" s="319"/>
    </row>
    <row r="12" spans="2:16" ht="16.5">
      <c r="B12" s="295"/>
      <c r="C12" s="295"/>
      <c r="D12" s="295"/>
      <c r="E12" s="295"/>
      <c r="F12" s="295"/>
      <c r="G12" s="295"/>
      <c r="H12" s="295"/>
      <c r="I12" s="295"/>
      <c r="J12" s="295"/>
      <c r="K12" s="295"/>
      <c r="L12" s="295"/>
      <c r="M12" s="295"/>
      <c r="N12" s="295"/>
      <c r="O12" s="295"/>
      <c r="P12" s="295"/>
    </row>
    <row r="13" spans="2:16" ht="16.5" customHeight="1">
      <c r="B13" s="319" t="s">
        <v>288</v>
      </c>
      <c r="C13" s="319"/>
      <c r="D13" s="319"/>
      <c r="E13" s="319"/>
      <c r="F13" s="319"/>
      <c r="G13" s="319"/>
      <c r="H13" s="319"/>
      <c r="I13" s="319"/>
      <c r="J13" s="319"/>
      <c r="K13" s="319"/>
      <c r="L13" s="319"/>
      <c r="M13" s="319"/>
      <c r="N13" s="319"/>
      <c r="O13" s="319"/>
      <c r="P13" s="319"/>
    </row>
    <row r="14" spans="2:16" ht="16.5">
      <c r="B14" s="295"/>
      <c r="C14" s="295"/>
      <c r="D14" s="295"/>
      <c r="E14" s="295"/>
      <c r="F14" s="295"/>
      <c r="G14" s="295"/>
      <c r="H14" s="295"/>
      <c r="I14" s="295"/>
      <c r="J14" s="295"/>
      <c r="K14" s="295"/>
      <c r="L14" s="295"/>
      <c r="M14" s="295"/>
      <c r="N14" s="295"/>
      <c r="O14" s="295"/>
      <c r="P14" s="295"/>
    </row>
    <row r="15" spans="2:16" ht="16.5">
      <c r="B15" s="295"/>
      <c r="C15" s="295"/>
      <c r="D15" s="295"/>
      <c r="E15" s="295"/>
      <c r="F15" s="295"/>
      <c r="G15" s="295"/>
      <c r="H15" s="295"/>
      <c r="I15" s="295"/>
      <c r="J15" s="295"/>
      <c r="K15" s="295"/>
      <c r="L15" s="295"/>
      <c r="M15" s="295"/>
      <c r="N15" s="295"/>
      <c r="O15" s="295"/>
      <c r="P15" s="295"/>
    </row>
    <row r="16" spans="2:16" ht="16.5">
      <c r="B16" s="295"/>
      <c r="C16" s="295"/>
      <c r="D16" s="295"/>
      <c r="E16" s="295"/>
      <c r="F16" s="295"/>
      <c r="G16" s="295"/>
      <c r="H16" s="295"/>
      <c r="I16" s="295"/>
      <c r="J16" s="295"/>
      <c r="K16" s="295"/>
      <c r="L16" s="295"/>
      <c r="M16" s="295"/>
      <c r="N16" s="295"/>
      <c r="O16" s="295"/>
      <c r="P16" s="295"/>
    </row>
    <row r="17" spans="2:32" ht="13.5" customHeight="1">
      <c r="B17" s="319" t="s">
        <v>289</v>
      </c>
      <c r="C17" s="319"/>
      <c r="D17" s="319"/>
      <c r="E17" s="319"/>
      <c r="F17" s="319"/>
      <c r="G17" s="319"/>
      <c r="H17" s="319"/>
      <c r="I17" s="319"/>
      <c r="J17" s="319"/>
      <c r="K17" s="319"/>
      <c r="L17" s="319"/>
      <c r="M17" s="319"/>
      <c r="N17" s="319"/>
      <c r="O17" s="319"/>
      <c r="P17" s="319"/>
      <c r="R17" s="286" t="s">
        <v>107</v>
      </c>
      <c r="S17" s="286"/>
      <c r="T17" s="286"/>
      <c r="U17" s="286"/>
      <c r="V17" s="286"/>
      <c r="W17" s="286"/>
      <c r="X17" s="286"/>
      <c r="Y17" s="286"/>
      <c r="Z17" s="286"/>
      <c r="AA17" s="286"/>
      <c r="AB17" s="286"/>
      <c r="AC17" s="286"/>
      <c r="AD17" s="286"/>
      <c r="AE17" s="286"/>
      <c r="AF17" s="286"/>
    </row>
    <row r="18" spans="2:32" ht="15" customHeight="1">
      <c r="B18" s="319"/>
      <c r="C18" s="319"/>
      <c r="D18" s="319"/>
      <c r="E18" s="319"/>
      <c r="F18" s="319"/>
      <c r="G18" s="319"/>
      <c r="H18" s="319"/>
      <c r="I18" s="319"/>
      <c r="J18" s="319"/>
      <c r="K18" s="319"/>
      <c r="L18" s="319"/>
      <c r="M18" s="319"/>
      <c r="N18" s="319"/>
      <c r="O18" s="319"/>
      <c r="P18" s="319"/>
      <c r="R18" s="286"/>
      <c r="S18" s="286"/>
      <c r="T18" s="286"/>
      <c r="U18" s="286"/>
      <c r="V18" s="286"/>
      <c r="W18" s="286"/>
      <c r="X18" s="286"/>
      <c r="Y18" s="286"/>
      <c r="Z18" s="286"/>
      <c r="AA18" s="286"/>
      <c r="AB18" s="286"/>
      <c r="AC18" s="286"/>
      <c r="AD18" s="286"/>
      <c r="AE18" s="286"/>
      <c r="AF18" s="286"/>
    </row>
    <row r="19" spans="2:32" ht="19.5" customHeight="1">
      <c r="B19" s="319"/>
      <c r="C19" s="319"/>
      <c r="D19" s="319"/>
      <c r="E19" s="319"/>
      <c r="F19" s="319"/>
      <c r="G19" s="319"/>
      <c r="H19" s="319"/>
      <c r="I19" s="319"/>
      <c r="J19" s="319"/>
      <c r="K19" s="319"/>
      <c r="L19" s="319"/>
      <c r="M19" s="319"/>
      <c r="N19" s="319"/>
      <c r="O19" s="319"/>
      <c r="P19" s="319"/>
      <c r="R19" s="286"/>
      <c r="S19" s="286"/>
      <c r="T19" s="286"/>
      <c r="U19" s="286"/>
      <c r="V19" s="286"/>
      <c r="W19" s="286"/>
      <c r="X19" s="286"/>
      <c r="Y19" s="286"/>
      <c r="Z19" s="286"/>
      <c r="AA19" s="286"/>
      <c r="AB19" s="286"/>
      <c r="AC19" s="286"/>
      <c r="AD19" s="286"/>
      <c r="AE19" s="286"/>
      <c r="AF19" s="286"/>
    </row>
    <row r="20" spans="2:16" ht="18" customHeight="1">
      <c r="B20" s="295"/>
      <c r="C20" s="295"/>
      <c r="D20" s="295"/>
      <c r="E20" s="295"/>
      <c r="F20" s="295"/>
      <c r="G20" s="295"/>
      <c r="H20" s="295"/>
      <c r="I20" s="295"/>
      <c r="J20" s="295"/>
      <c r="K20" s="295"/>
      <c r="L20" s="295"/>
      <c r="M20" s="295"/>
      <c r="N20" s="295"/>
      <c r="O20" s="295"/>
      <c r="P20" s="295"/>
    </row>
    <row r="21" spans="2:16" ht="18" customHeight="1">
      <c r="B21" s="294" t="s">
        <v>290</v>
      </c>
      <c r="C21" s="295"/>
      <c r="D21" s="295"/>
      <c r="E21" s="295"/>
      <c r="F21" s="295"/>
      <c r="G21" s="295"/>
      <c r="H21" s="295"/>
      <c r="I21" s="295"/>
      <c r="J21" s="295"/>
      <c r="K21" s="295"/>
      <c r="L21" s="295"/>
      <c r="M21" s="295"/>
      <c r="N21" s="295"/>
      <c r="O21" s="295"/>
      <c r="P21" s="295"/>
    </row>
    <row r="22" spans="2:16" ht="18" customHeight="1">
      <c r="B22" s="295"/>
      <c r="C22" s="295"/>
      <c r="D22" s="295"/>
      <c r="E22" s="295"/>
      <c r="F22" s="295"/>
      <c r="G22" s="295"/>
      <c r="H22" s="295"/>
      <c r="I22" s="295"/>
      <c r="J22" s="295"/>
      <c r="K22" s="295"/>
      <c r="L22" s="295"/>
      <c r="M22" s="295"/>
      <c r="N22" s="295"/>
      <c r="O22" s="295"/>
      <c r="P22" s="295"/>
    </row>
    <row r="23" spans="2:16" ht="18" customHeight="1">
      <c r="B23" s="295"/>
      <c r="C23" s="295"/>
      <c r="D23" s="295"/>
      <c r="E23" s="295"/>
      <c r="F23" s="295"/>
      <c r="G23" s="295"/>
      <c r="H23" s="295"/>
      <c r="I23" s="295"/>
      <c r="J23" s="295"/>
      <c r="K23" s="295"/>
      <c r="L23" s="295"/>
      <c r="M23" s="295"/>
      <c r="N23" s="295"/>
      <c r="O23" s="295"/>
      <c r="P23" s="295"/>
    </row>
    <row r="24" spans="2:16" ht="18" customHeight="1">
      <c r="B24" s="295"/>
      <c r="C24" s="295"/>
      <c r="D24" s="295"/>
      <c r="E24" s="295"/>
      <c r="F24" s="295"/>
      <c r="G24" s="295"/>
      <c r="H24" s="295"/>
      <c r="I24" s="295"/>
      <c r="J24" s="295"/>
      <c r="K24" s="295"/>
      <c r="L24" s="295"/>
      <c r="M24" s="295"/>
      <c r="N24" s="295"/>
      <c r="O24" s="295"/>
      <c r="P24" s="295"/>
    </row>
    <row r="25" spans="2:16" ht="18" customHeight="1">
      <c r="B25" s="295"/>
      <c r="C25" s="295"/>
      <c r="D25" s="295"/>
      <c r="E25" s="295"/>
      <c r="F25" s="295"/>
      <c r="G25" s="295"/>
      <c r="H25" s="295"/>
      <c r="I25" s="295"/>
      <c r="J25" s="295"/>
      <c r="K25" s="295"/>
      <c r="L25" s="295"/>
      <c r="M25" s="295"/>
      <c r="N25" s="295"/>
      <c r="O25" s="295"/>
      <c r="P25" s="295"/>
    </row>
    <row r="26" spans="2:16" ht="18" customHeight="1">
      <c r="B26" s="294" t="s">
        <v>334</v>
      </c>
      <c r="C26" s="295"/>
      <c r="D26" s="295"/>
      <c r="E26" s="295"/>
      <c r="F26" s="295"/>
      <c r="G26" s="295"/>
      <c r="H26" s="295"/>
      <c r="I26" s="295"/>
      <c r="J26" s="295"/>
      <c r="K26" s="295"/>
      <c r="L26" s="295"/>
      <c r="M26" s="295"/>
      <c r="N26" s="295"/>
      <c r="O26" s="295"/>
      <c r="P26" s="295"/>
    </row>
    <row r="27" spans="2:16" ht="18" customHeight="1">
      <c r="B27" s="295"/>
      <c r="C27" s="295"/>
      <c r="D27" s="295"/>
      <c r="E27" s="295"/>
      <c r="F27" s="295"/>
      <c r="G27" s="295"/>
      <c r="H27" s="295"/>
      <c r="I27" s="295"/>
      <c r="J27" s="295"/>
      <c r="K27" s="295"/>
      <c r="L27" s="295"/>
      <c r="M27" s="295"/>
      <c r="N27" s="295"/>
      <c r="O27" s="295"/>
      <c r="P27" s="295"/>
    </row>
    <row r="28" spans="2:16" ht="18" customHeight="1">
      <c r="B28" s="295"/>
      <c r="C28" s="295"/>
      <c r="D28" s="295"/>
      <c r="E28" s="295"/>
      <c r="F28" s="295"/>
      <c r="G28" s="295"/>
      <c r="H28" s="295"/>
      <c r="I28" s="295"/>
      <c r="J28" s="295"/>
      <c r="K28" s="295"/>
      <c r="L28" s="295"/>
      <c r="M28" s="295"/>
      <c r="N28" s="295"/>
      <c r="O28" s="295"/>
      <c r="P28" s="295"/>
    </row>
    <row r="29" spans="2:16" ht="18" customHeight="1">
      <c r="B29" s="295"/>
      <c r="C29" s="295"/>
      <c r="D29" s="295"/>
      <c r="E29" s="295"/>
      <c r="F29" s="295"/>
      <c r="G29" s="295"/>
      <c r="H29" s="295"/>
      <c r="I29" s="295"/>
      <c r="J29" s="295"/>
      <c r="K29" s="295"/>
      <c r="L29" s="295"/>
      <c r="M29" s="295"/>
      <c r="N29" s="295"/>
      <c r="O29" s="295"/>
      <c r="P29" s="295"/>
    </row>
    <row r="30" spans="2:16" ht="18" customHeight="1">
      <c r="B30" s="295"/>
      <c r="C30" s="295"/>
      <c r="D30" s="295"/>
      <c r="E30" s="295"/>
      <c r="F30" s="295"/>
      <c r="G30" s="295"/>
      <c r="H30" s="295"/>
      <c r="I30" s="295"/>
      <c r="J30" s="295"/>
      <c r="K30" s="295"/>
      <c r="L30" s="295"/>
      <c r="M30" s="295"/>
      <c r="N30" s="295"/>
      <c r="O30" s="295"/>
      <c r="P30" s="295"/>
    </row>
    <row r="31" spans="2:16" ht="18" customHeight="1">
      <c r="B31" s="264"/>
      <c r="C31" s="113"/>
      <c r="D31" s="113"/>
      <c r="E31" s="113"/>
      <c r="F31" s="113"/>
      <c r="G31" s="113"/>
      <c r="H31" s="113"/>
      <c r="I31" s="113"/>
      <c r="J31" s="113"/>
      <c r="K31" s="113"/>
      <c r="L31" s="113"/>
      <c r="M31" s="113"/>
      <c r="N31" s="113"/>
      <c r="O31" s="113"/>
      <c r="P31" s="113"/>
    </row>
    <row r="32" spans="1:16" ht="15.75" customHeight="1">
      <c r="A32" s="44" t="s">
        <v>55</v>
      </c>
      <c r="B32" s="206" t="s">
        <v>28</v>
      </c>
      <c r="C32" s="325" t="s">
        <v>291</v>
      </c>
      <c r="D32" s="325"/>
      <c r="E32" s="325"/>
      <c r="F32" s="325"/>
      <c r="G32" s="325"/>
      <c r="H32" s="325"/>
      <c r="I32" s="325"/>
      <c r="J32" s="325"/>
      <c r="K32" s="325"/>
      <c r="L32" s="325"/>
      <c r="M32" s="325"/>
      <c r="N32" s="325"/>
      <c r="O32" s="325"/>
      <c r="P32" s="325"/>
    </row>
    <row r="33" spans="1:16" ht="15.75" customHeight="1">
      <c r="A33" s="50" t="s">
        <v>107</v>
      </c>
      <c r="B33" s="206"/>
      <c r="C33" s="295"/>
      <c r="D33" s="295"/>
      <c r="E33" s="295"/>
      <c r="F33" s="295"/>
      <c r="G33" s="295"/>
      <c r="H33" s="295"/>
      <c r="I33" s="295"/>
      <c r="J33" s="295"/>
      <c r="K33" s="295"/>
      <c r="L33" s="295"/>
      <c r="M33" s="295"/>
      <c r="N33" s="295"/>
      <c r="O33" s="295"/>
      <c r="P33" s="295"/>
    </row>
    <row r="34" spans="2:16" ht="15.75" customHeight="1">
      <c r="B34" s="206"/>
      <c r="C34" s="113"/>
      <c r="D34" s="113"/>
      <c r="E34" s="113"/>
      <c r="F34" s="113"/>
      <c r="G34" s="113"/>
      <c r="H34" s="113"/>
      <c r="I34" s="113"/>
      <c r="J34" s="113"/>
      <c r="K34" s="113"/>
      <c r="L34" s="113"/>
      <c r="M34" s="113"/>
      <c r="N34" s="113"/>
      <c r="O34" s="113"/>
      <c r="P34" s="113"/>
    </row>
    <row r="35" spans="2:16" ht="15.75" customHeight="1">
      <c r="B35" s="206"/>
      <c r="C35" s="296" t="s">
        <v>292</v>
      </c>
      <c r="D35" s="297"/>
      <c r="E35" s="297"/>
      <c r="F35" s="297"/>
      <c r="G35" s="297"/>
      <c r="H35" s="297"/>
      <c r="I35" s="297"/>
      <c r="J35" s="297"/>
      <c r="K35" s="297"/>
      <c r="L35" s="113"/>
      <c r="M35" s="113"/>
      <c r="N35" s="113"/>
      <c r="O35" s="113"/>
      <c r="P35" s="113"/>
    </row>
    <row r="36" spans="2:16" ht="10.5" customHeight="1">
      <c r="B36" s="206"/>
      <c r="C36" s="266"/>
      <c r="D36" s="267"/>
      <c r="E36" s="267"/>
      <c r="F36" s="267"/>
      <c r="G36" s="267"/>
      <c r="H36" s="267"/>
      <c r="I36" s="267"/>
      <c r="J36" s="267"/>
      <c r="K36" s="267"/>
      <c r="L36" s="113"/>
      <c r="M36" s="113"/>
      <c r="N36" s="113"/>
      <c r="O36" s="113"/>
      <c r="P36" s="113"/>
    </row>
    <row r="37" spans="2:16" ht="15.75" customHeight="1">
      <c r="B37" s="206"/>
      <c r="C37" s="294" t="s">
        <v>293</v>
      </c>
      <c r="D37" s="295"/>
      <c r="E37" s="295"/>
      <c r="F37" s="295"/>
      <c r="G37" s="295"/>
      <c r="H37" s="295"/>
      <c r="I37" s="295"/>
      <c r="J37" s="295"/>
      <c r="K37" s="295"/>
      <c r="L37" s="295"/>
      <c r="M37" s="295"/>
      <c r="N37" s="295"/>
      <c r="O37" s="295"/>
      <c r="P37" s="295"/>
    </row>
    <row r="38" spans="2:16" ht="15.75" customHeight="1">
      <c r="B38" s="206"/>
      <c r="C38" s="295"/>
      <c r="D38" s="295"/>
      <c r="E38" s="295"/>
      <c r="F38" s="295"/>
      <c r="G38" s="295"/>
      <c r="H38" s="295"/>
      <c r="I38" s="295"/>
      <c r="J38" s="295"/>
      <c r="K38" s="295"/>
      <c r="L38" s="295"/>
      <c r="M38" s="295"/>
      <c r="N38" s="295"/>
      <c r="O38" s="295"/>
      <c r="P38" s="295"/>
    </row>
    <row r="39" spans="2:16" ht="15.75" customHeight="1">
      <c r="B39" s="206"/>
      <c r="C39" s="295"/>
      <c r="D39" s="295"/>
      <c r="E39" s="295"/>
      <c r="F39" s="295"/>
      <c r="G39" s="295"/>
      <c r="H39" s="295"/>
      <c r="I39" s="295"/>
      <c r="J39" s="295"/>
      <c r="K39" s="295"/>
      <c r="L39" s="295"/>
      <c r="M39" s="295"/>
      <c r="N39" s="295"/>
      <c r="O39" s="295"/>
      <c r="P39" s="295"/>
    </row>
    <row r="40" spans="2:16" ht="20.25" customHeight="1">
      <c r="B40" s="206"/>
      <c r="C40" s="295"/>
      <c r="D40" s="295"/>
      <c r="E40" s="295"/>
      <c r="F40" s="295"/>
      <c r="G40" s="295"/>
      <c r="H40" s="295"/>
      <c r="I40" s="295"/>
      <c r="J40" s="295"/>
      <c r="K40" s="295"/>
      <c r="L40" s="295"/>
      <c r="M40" s="295"/>
      <c r="N40" s="295"/>
      <c r="O40" s="295"/>
      <c r="P40" s="295"/>
    </row>
    <row r="41" spans="2:16" ht="15.75" customHeight="1">
      <c r="B41" s="206"/>
      <c r="C41" s="294" t="s">
        <v>335</v>
      </c>
      <c r="D41" s="295"/>
      <c r="E41" s="295"/>
      <c r="F41" s="295"/>
      <c r="G41" s="295"/>
      <c r="H41" s="295"/>
      <c r="I41" s="295"/>
      <c r="J41" s="295"/>
      <c r="K41" s="295"/>
      <c r="L41" s="295"/>
      <c r="M41" s="295"/>
      <c r="N41" s="295"/>
      <c r="O41" s="295"/>
      <c r="P41" s="295"/>
    </row>
    <row r="42" spans="2:16" ht="15.75" customHeight="1">
      <c r="B42" s="206"/>
      <c r="C42" s="295"/>
      <c r="D42" s="295"/>
      <c r="E42" s="295"/>
      <c r="F42" s="295"/>
      <c r="G42" s="295"/>
      <c r="H42" s="295"/>
      <c r="I42" s="295"/>
      <c r="J42" s="295"/>
      <c r="K42" s="295"/>
      <c r="L42" s="295"/>
      <c r="M42" s="295"/>
      <c r="N42" s="295"/>
      <c r="O42" s="295"/>
      <c r="P42" s="295"/>
    </row>
    <row r="43" spans="2:16" ht="17.25" customHeight="1">
      <c r="B43" s="206"/>
      <c r="C43" s="295"/>
      <c r="D43" s="295"/>
      <c r="E43" s="295"/>
      <c r="F43" s="295"/>
      <c r="G43" s="295"/>
      <c r="H43" s="295"/>
      <c r="I43" s="295"/>
      <c r="J43" s="295"/>
      <c r="K43" s="295"/>
      <c r="L43" s="295"/>
      <c r="M43" s="295"/>
      <c r="N43" s="295"/>
      <c r="O43" s="295"/>
      <c r="P43" s="295"/>
    </row>
    <row r="44" spans="2:16" ht="15.75" customHeight="1">
      <c r="B44" s="206"/>
      <c r="C44" s="280" t="s">
        <v>294</v>
      </c>
      <c r="D44" s="281"/>
      <c r="E44" s="281"/>
      <c r="F44" s="281"/>
      <c r="G44" s="281"/>
      <c r="H44" s="281"/>
      <c r="I44" s="281"/>
      <c r="J44" s="281"/>
      <c r="K44" s="281"/>
      <c r="L44" s="281"/>
      <c r="M44" s="281"/>
      <c r="N44" s="281"/>
      <c r="O44" s="281"/>
      <c r="P44" s="281"/>
    </row>
    <row r="45" spans="2:16" ht="15.75" customHeight="1">
      <c r="B45" s="206"/>
      <c r="C45" s="281"/>
      <c r="D45" s="281"/>
      <c r="E45" s="281"/>
      <c r="F45" s="281"/>
      <c r="G45" s="281"/>
      <c r="H45" s="281"/>
      <c r="I45" s="281"/>
      <c r="J45" s="281"/>
      <c r="K45" s="281"/>
      <c r="L45" s="281"/>
      <c r="M45" s="281"/>
      <c r="N45" s="281"/>
      <c r="O45" s="281"/>
      <c r="P45" s="281"/>
    </row>
    <row r="46" spans="2:16" ht="15.75" customHeight="1">
      <c r="B46" s="206"/>
      <c r="C46" s="280" t="s">
        <v>336</v>
      </c>
      <c r="D46" s="281"/>
      <c r="E46" s="281"/>
      <c r="F46" s="281"/>
      <c r="G46" s="281"/>
      <c r="H46" s="281"/>
      <c r="I46" s="281"/>
      <c r="J46" s="281"/>
      <c r="K46" s="281"/>
      <c r="L46" s="281"/>
      <c r="M46" s="281"/>
      <c r="N46" s="281"/>
      <c r="O46" s="281"/>
      <c r="P46" s="281"/>
    </row>
    <row r="47" spans="2:16" ht="15.75" customHeight="1">
      <c r="B47" s="206"/>
      <c r="C47" s="281"/>
      <c r="D47" s="281"/>
      <c r="E47" s="281"/>
      <c r="F47" s="281"/>
      <c r="G47" s="281"/>
      <c r="H47" s="281"/>
      <c r="I47" s="281"/>
      <c r="J47" s="281"/>
      <c r="K47" s="281"/>
      <c r="L47" s="281"/>
      <c r="M47" s="281"/>
      <c r="N47" s="281"/>
      <c r="O47" s="281"/>
      <c r="P47" s="281"/>
    </row>
    <row r="48" spans="2:16" ht="15.75" customHeight="1">
      <c r="B48" s="206"/>
      <c r="C48" s="281"/>
      <c r="D48" s="281"/>
      <c r="E48" s="281"/>
      <c r="F48" s="281"/>
      <c r="G48" s="281"/>
      <c r="H48" s="281"/>
      <c r="I48" s="281"/>
      <c r="J48" s="281"/>
      <c r="K48" s="281"/>
      <c r="L48" s="281"/>
      <c r="M48" s="281"/>
      <c r="N48" s="281"/>
      <c r="O48" s="281"/>
      <c r="P48" s="281"/>
    </row>
    <row r="49" spans="2:16" ht="15.75" customHeight="1">
      <c r="B49" s="206"/>
      <c r="C49" s="26"/>
      <c r="D49" s="26"/>
      <c r="E49" s="26"/>
      <c r="F49" s="26"/>
      <c r="G49" s="26"/>
      <c r="H49" s="26"/>
      <c r="I49" s="26"/>
      <c r="J49" s="26"/>
      <c r="K49" s="26"/>
      <c r="L49" s="26"/>
      <c r="M49" s="26"/>
      <c r="N49" s="26"/>
      <c r="O49" s="26"/>
      <c r="P49" s="26"/>
    </row>
    <row r="50" spans="2:16" ht="15" customHeight="1">
      <c r="B50" s="206"/>
      <c r="C50" s="26"/>
      <c r="D50" s="235"/>
      <c r="E50" s="235"/>
      <c r="F50" s="235"/>
      <c r="G50" s="235"/>
      <c r="H50" s="235"/>
      <c r="I50" s="235"/>
      <c r="J50" s="222" t="s">
        <v>263</v>
      </c>
      <c r="K50" s="235"/>
      <c r="L50" s="222" t="s">
        <v>264</v>
      </c>
      <c r="M50" s="235"/>
      <c r="N50" s="235"/>
      <c r="O50" s="235"/>
      <c r="P50" s="222" t="s">
        <v>264</v>
      </c>
    </row>
    <row r="51" spans="2:16" ht="15" customHeight="1">
      <c r="B51" s="206"/>
      <c r="C51" s="26"/>
      <c r="D51" s="235"/>
      <c r="E51" s="235"/>
      <c r="F51" s="235"/>
      <c r="G51" s="235"/>
      <c r="H51" s="235"/>
      <c r="I51" s="235"/>
      <c r="J51" s="222" t="s">
        <v>107</v>
      </c>
      <c r="K51" s="235"/>
      <c r="L51" s="223" t="s">
        <v>218</v>
      </c>
      <c r="M51" s="235"/>
      <c r="N51" s="235" t="s">
        <v>107</v>
      </c>
      <c r="O51" s="235"/>
      <c r="P51" s="223" t="s">
        <v>218</v>
      </c>
    </row>
    <row r="52" spans="2:16" ht="15" customHeight="1">
      <c r="B52" s="206"/>
      <c r="C52" s="26"/>
      <c r="D52" s="235"/>
      <c r="E52" s="235"/>
      <c r="F52" s="235"/>
      <c r="G52" s="235"/>
      <c r="H52" s="235"/>
      <c r="I52" s="235"/>
      <c r="J52" s="222" t="s">
        <v>107</v>
      </c>
      <c r="K52" s="235"/>
      <c r="L52" s="222" t="s">
        <v>251</v>
      </c>
      <c r="M52" s="235"/>
      <c r="N52" s="235" t="s">
        <v>265</v>
      </c>
      <c r="O52" s="235"/>
      <c r="P52" s="222" t="s">
        <v>266</v>
      </c>
    </row>
    <row r="53" spans="2:16" ht="15" customHeight="1">
      <c r="B53" s="206"/>
      <c r="C53" s="26"/>
      <c r="D53" s="235"/>
      <c r="E53" s="235"/>
      <c r="F53" s="235"/>
      <c r="G53" s="235"/>
      <c r="H53" s="235"/>
      <c r="I53" s="235"/>
      <c r="J53" s="222" t="s">
        <v>107</v>
      </c>
      <c r="K53" s="235"/>
      <c r="L53" s="222" t="s">
        <v>27</v>
      </c>
      <c r="M53" s="235"/>
      <c r="N53" s="222" t="s">
        <v>27</v>
      </c>
      <c r="O53" s="235"/>
      <c r="P53" s="222" t="s">
        <v>27</v>
      </c>
    </row>
    <row r="54" spans="2:16" ht="15" customHeight="1">
      <c r="B54" s="206"/>
      <c r="C54" s="26"/>
      <c r="D54" s="293" t="s">
        <v>243</v>
      </c>
      <c r="E54" s="293"/>
      <c r="F54" s="293"/>
      <c r="G54" s="293"/>
      <c r="H54" s="293"/>
      <c r="I54" s="235"/>
      <c r="J54" s="235"/>
      <c r="K54" s="235"/>
      <c r="L54" s="249"/>
      <c r="M54" s="249"/>
      <c r="N54" s="249"/>
      <c r="O54" s="249"/>
      <c r="P54" s="249"/>
    </row>
    <row r="55" spans="2:16" ht="15" customHeight="1">
      <c r="B55" s="206"/>
      <c r="C55" s="26"/>
      <c r="D55" s="235"/>
      <c r="E55" s="293" t="s">
        <v>343</v>
      </c>
      <c r="F55" s="293"/>
      <c r="G55" s="293"/>
      <c r="H55" s="293"/>
      <c r="I55" s="235"/>
      <c r="J55" s="235"/>
      <c r="K55" s="235"/>
      <c r="L55" s="250">
        <f>N55+P55</f>
        <v>746</v>
      </c>
      <c r="M55" s="250"/>
      <c r="N55" s="250">
        <v>746</v>
      </c>
      <c r="O55" s="250"/>
      <c r="P55" s="250">
        <v>0</v>
      </c>
    </row>
    <row r="56" spans="2:16" ht="15" customHeight="1">
      <c r="B56" s="206"/>
      <c r="C56" s="26"/>
      <c r="D56" s="235"/>
      <c r="E56" s="235"/>
      <c r="F56" s="235"/>
      <c r="G56" s="235"/>
      <c r="H56" s="235"/>
      <c r="I56" s="235"/>
      <c r="J56" s="235"/>
      <c r="K56" s="235"/>
      <c r="L56" s="250"/>
      <c r="M56" s="250"/>
      <c r="N56" s="250"/>
      <c r="O56" s="250"/>
      <c r="P56" s="250"/>
    </row>
    <row r="57" spans="2:16" ht="15" customHeight="1">
      <c r="B57" s="206"/>
      <c r="C57" s="26"/>
      <c r="D57" s="293" t="s">
        <v>267</v>
      </c>
      <c r="E57" s="293"/>
      <c r="F57" s="293"/>
      <c r="G57" s="293"/>
      <c r="H57" s="293"/>
      <c r="I57" s="235"/>
      <c r="J57" s="235"/>
      <c r="K57" s="235"/>
      <c r="L57" s="250"/>
      <c r="M57" s="250"/>
      <c r="N57" s="250"/>
      <c r="O57" s="250"/>
      <c r="P57" s="250"/>
    </row>
    <row r="58" spans="2:17" ht="15" customHeight="1">
      <c r="B58" s="206"/>
      <c r="C58" s="26"/>
      <c r="D58" s="235"/>
      <c r="E58" s="293" t="s">
        <v>343</v>
      </c>
      <c r="F58" s="293"/>
      <c r="G58" s="293"/>
      <c r="H58" s="293"/>
      <c r="I58" s="235"/>
      <c r="J58" s="235"/>
      <c r="K58" s="235"/>
      <c r="L58" s="250">
        <f>P58+N58</f>
        <v>2700</v>
      </c>
      <c r="M58" s="250"/>
      <c r="N58" s="250">
        <v>-746</v>
      </c>
      <c r="O58" s="250"/>
      <c r="P58" s="250">
        <v>3446</v>
      </c>
      <c r="Q58" s="50" t="s">
        <v>107</v>
      </c>
    </row>
    <row r="59" spans="2:16" ht="15" customHeight="1">
      <c r="B59" s="206"/>
      <c r="C59" s="26"/>
      <c r="D59" s="235"/>
      <c r="E59" s="235"/>
      <c r="F59" s="235"/>
      <c r="G59" s="235"/>
      <c r="H59" s="235"/>
      <c r="I59" s="235"/>
      <c r="J59" s="235"/>
      <c r="K59" s="235"/>
      <c r="L59" s="250"/>
      <c r="M59" s="250"/>
      <c r="N59" s="250"/>
      <c r="O59" s="250"/>
      <c r="P59" s="250"/>
    </row>
    <row r="60" spans="2:16" ht="15" customHeight="1">
      <c r="B60" s="206"/>
      <c r="C60" s="26"/>
      <c r="D60" s="235"/>
      <c r="E60" s="235"/>
      <c r="F60" s="235"/>
      <c r="G60" s="235"/>
      <c r="H60" s="235"/>
      <c r="I60" s="235"/>
      <c r="J60" s="235"/>
      <c r="K60" s="235"/>
      <c r="L60" s="250"/>
      <c r="M60" s="250"/>
      <c r="N60" s="250"/>
      <c r="O60" s="250"/>
      <c r="P60" s="250"/>
    </row>
    <row r="61" spans="2:16" ht="15" customHeight="1">
      <c r="B61" s="206"/>
      <c r="C61" s="26"/>
      <c r="D61" s="235"/>
      <c r="E61" s="235"/>
      <c r="F61" s="235"/>
      <c r="G61" s="235"/>
      <c r="H61" s="235"/>
      <c r="I61" s="235"/>
      <c r="J61" s="235"/>
      <c r="K61" s="235"/>
      <c r="L61" s="250"/>
      <c r="M61" s="250"/>
      <c r="N61" s="250"/>
      <c r="O61" s="250"/>
      <c r="P61" s="250"/>
    </row>
    <row r="62" spans="2:16" ht="15" customHeight="1">
      <c r="B62" s="206"/>
      <c r="C62" s="285" t="s">
        <v>222</v>
      </c>
      <c r="D62" s="285"/>
      <c r="E62" s="285"/>
      <c r="F62" s="285"/>
      <c r="G62" s="235"/>
      <c r="H62" s="235"/>
      <c r="I62" s="235"/>
      <c r="J62" s="235"/>
      <c r="K62" s="235"/>
      <c r="L62" s="250"/>
      <c r="M62" s="250"/>
      <c r="N62" s="250"/>
      <c r="O62" s="250"/>
      <c r="P62" s="250"/>
    </row>
    <row r="63" spans="2:16" ht="7.5" customHeight="1">
      <c r="B63" s="206"/>
      <c r="C63" s="265"/>
      <c r="D63" s="265"/>
      <c r="E63" s="265"/>
      <c r="F63" s="265"/>
      <c r="G63" s="235"/>
      <c r="H63" s="235"/>
      <c r="I63" s="235"/>
      <c r="J63" s="235"/>
      <c r="K63" s="235"/>
      <c r="L63" s="250"/>
      <c r="M63" s="250"/>
      <c r="N63" s="250"/>
      <c r="O63" s="250"/>
      <c r="P63" s="250"/>
    </row>
    <row r="64" spans="2:16" ht="15" customHeight="1">
      <c r="B64" s="206"/>
      <c r="C64" s="294" t="s">
        <v>295</v>
      </c>
      <c r="D64" s="295"/>
      <c r="E64" s="295"/>
      <c r="F64" s="295"/>
      <c r="G64" s="295"/>
      <c r="H64" s="295"/>
      <c r="I64" s="295"/>
      <c r="J64" s="295"/>
      <c r="K64" s="295"/>
      <c r="L64" s="295"/>
      <c r="M64" s="295"/>
      <c r="N64" s="295"/>
      <c r="O64" s="295"/>
      <c r="P64" s="295"/>
    </row>
    <row r="65" spans="2:16" ht="15" customHeight="1">
      <c r="B65" s="206"/>
      <c r="C65" s="295"/>
      <c r="D65" s="295"/>
      <c r="E65" s="295"/>
      <c r="F65" s="295"/>
      <c r="G65" s="295"/>
      <c r="H65" s="295"/>
      <c r="I65" s="295"/>
      <c r="J65" s="295"/>
      <c r="K65" s="295"/>
      <c r="L65" s="295"/>
      <c r="M65" s="295"/>
      <c r="N65" s="295"/>
      <c r="O65" s="295"/>
      <c r="P65" s="295"/>
    </row>
    <row r="66" spans="2:16" ht="15" customHeight="1">
      <c r="B66" s="206"/>
      <c r="C66" s="295"/>
      <c r="D66" s="295"/>
      <c r="E66" s="295"/>
      <c r="F66" s="295"/>
      <c r="G66" s="295"/>
      <c r="H66" s="295"/>
      <c r="I66" s="295"/>
      <c r="J66" s="295"/>
      <c r="K66" s="295"/>
      <c r="L66" s="295"/>
      <c r="M66" s="295"/>
      <c r="N66" s="295"/>
      <c r="O66" s="295"/>
      <c r="P66" s="295"/>
    </row>
    <row r="67" spans="2:16" ht="23.25" customHeight="1">
      <c r="B67" s="206"/>
      <c r="C67" s="295"/>
      <c r="D67" s="295"/>
      <c r="E67" s="295"/>
      <c r="F67" s="295"/>
      <c r="G67" s="295"/>
      <c r="H67" s="295"/>
      <c r="I67" s="295"/>
      <c r="J67" s="295"/>
      <c r="K67" s="295"/>
      <c r="L67" s="295"/>
      <c r="M67" s="295"/>
      <c r="N67" s="295"/>
      <c r="O67" s="295"/>
      <c r="P67" s="295"/>
    </row>
    <row r="68" spans="2:16" ht="16.5" customHeight="1">
      <c r="B68" s="206"/>
      <c r="C68" s="294" t="s">
        <v>296</v>
      </c>
      <c r="D68" s="295"/>
      <c r="E68" s="295"/>
      <c r="F68" s="295"/>
      <c r="G68" s="295"/>
      <c r="H68" s="295"/>
      <c r="I68" s="295"/>
      <c r="J68" s="295"/>
      <c r="K68" s="295"/>
      <c r="L68" s="295"/>
      <c r="M68" s="295"/>
      <c r="N68" s="295"/>
      <c r="O68" s="295"/>
      <c r="P68" s="295"/>
    </row>
    <row r="69" spans="2:16" ht="16.5" customHeight="1">
      <c r="B69" s="206"/>
      <c r="C69" s="295"/>
      <c r="D69" s="295"/>
      <c r="E69" s="295"/>
      <c r="F69" s="295"/>
      <c r="G69" s="295"/>
      <c r="H69" s="295"/>
      <c r="I69" s="295"/>
      <c r="J69" s="295"/>
      <c r="K69" s="295"/>
      <c r="L69" s="295"/>
      <c r="M69" s="295"/>
      <c r="N69" s="295"/>
      <c r="O69" s="295"/>
      <c r="P69" s="295"/>
    </row>
    <row r="70" spans="2:16" ht="16.5" customHeight="1">
      <c r="B70" s="206"/>
      <c r="C70" s="295"/>
      <c r="D70" s="295"/>
      <c r="E70" s="295"/>
      <c r="F70" s="295"/>
      <c r="G70" s="295"/>
      <c r="H70" s="295"/>
      <c r="I70" s="295"/>
      <c r="J70" s="295"/>
      <c r="K70" s="295"/>
      <c r="L70" s="295"/>
      <c r="M70" s="295"/>
      <c r="N70" s="295"/>
      <c r="O70" s="295"/>
      <c r="P70" s="295"/>
    </row>
    <row r="71" spans="2:16" ht="16.5" customHeight="1">
      <c r="B71" s="206"/>
      <c r="C71" s="295"/>
      <c r="D71" s="295"/>
      <c r="E71" s="295"/>
      <c r="F71" s="295"/>
      <c r="G71" s="295"/>
      <c r="H71" s="295"/>
      <c r="I71" s="295"/>
      <c r="J71" s="295"/>
      <c r="K71" s="295"/>
      <c r="L71" s="295"/>
      <c r="M71" s="295"/>
      <c r="N71" s="295"/>
      <c r="O71" s="295"/>
      <c r="P71" s="295"/>
    </row>
    <row r="72" spans="2:16" ht="15.75" customHeight="1">
      <c r="B72" s="206"/>
      <c r="C72" s="295"/>
      <c r="D72" s="295"/>
      <c r="E72" s="295"/>
      <c r="F72" s="295"/>
      <c r="G72" s="295"/>
      <c r="H72" s="295"/>
      <c r="I72" s="295"/>
      <c r="J72" s="295"/>
      <c r="K72" s="295"/>
      <c r="L72" s="295"/>
      <c r="M72" s="295"/>
      <c r="N72" s="295"/>
      <c r="O72" s="295"/>
      <c r="P72" s="295"/>
    </row>
    <row r="73" spans="2:16" ht="17.25" customHeight="1">
      <c r="B73" s="206"/>
      <c r="C73" s="294" t="s">
        <v>297</v>
      </c>
      <c r="D73" s="295"/>
      <c r="E73" s="295"/>
      <c r="F73" s="295"/>
      <c r="G73" s="295"/>
      <c r="H73" s="295"/>
      <c r="I73" s="295"/>
      <c r="J73" s="295"/>
      <c r="K73" s="295"/>
      <c r="L73" s="295"/>
      <c r="M73" s="295"/>
      <c r="N73" s="295"/>
      <c r="O73" s="295"/>
      <c r="P73" s="295"/>
    </row>
    <row r="74" spans="2:16" ht="16.5" customHeight="1">
      <c r="B74" s="206"/>
      <c r="C74" s="295"/>
      <c r="D74" s="295"/>
      <c r="E74" s="295"/>
      <c r="F74" s="295"/>
      <c r="G74" s="295"/>
      <c r="H74" s="295"/>
      <c r="I74" s="295"/>
      <c r="J74" s="295"/>
      <c r="K74" s="295"/>
      <c r="L74" s="295"/>
      <c r="M74" s="295"/>
      <c r="N74" s="295"/>
      <c r="O74" s="295"/>
      <c r="P74" s="295"/>
    </row>
    <row r="75" spans="2:16" ht="15" customHeight="1">
      <c r="B75" s="206"/>
      <c r="C75" s="26"/>
      <c r="D75" s="26"/>
      <c r="E75" s="26"/>
      <c r="F75" s="26"/>
      <c r="G75" s="26"/>
      <c r="H75" s="26"/>
      <c r="I75" s="26"/>
      <c r="J75" s="26"/>
      <c r="K75" s="26"/>
      <c r="L75" s="26"/>
      <c r="M75" s="26"/>
      <c r="N75" s="26"/>
      <c r="O75" s="26"/>
      <c r="P75" s="26"/>
    </row>
    <row r="76" spans="2:16" ht="15.75" customHeight="1">
      <c r="B76" s="220" t="s">
        <v>30</v>
      </c>
      <c r="C76" s="277" t="s">
        <v>298</v>
      </c>
      <c r="D76" s="113"/>
      <c r="E76" s="113"/>
      <c r="F76" s="113"/>
      <c r="G76" s="113"/>
      <c r="H76" s="113"/>
      <c r="I76" s="113"/>
      <c r="J76" s="113"/>
      <c r="K76" s="113"/>
      <c r="L76" s="113"/>
      <c r="M76" s="113"/>
      <c r="N76" s="113"/>
      <c r="O76" s="113"/>
      <c r="P76" s="113"/>
    </row>
    <row r="77" spans="2:16" ht="11.25" customHeight="1">
      <c r="B77" s="220"/>
      <c r="C77" s="268"/>
      <c r="D77" s="113"/>
      <c r="E77" s="113"/>
      <c r="F77" s="113"/>
      <c r="G77" s="113"/>
      <c r="H77" s="113"/>
      <c r="I77" s="113"/>
      <c r="J77" s="113"/>
      <c r="K77" s="113"/>
      <c r="L77" s="113"/>
      <c r="M77" s="113"/>
      <c r="N77" s="113"/>
      <c r="O77" s="113"/>
      <c r="P77" s="113"/>
    </row>
    <row r="78" spans="2:16" ht="17.25" customHeight="1">
      <c r="B78" s="113"/>
      <c r="C78" s="294" t="s">
        <v>299</v>
      </c>
      <c r="D78" s="294"/>
      <c r="E78" s="294"/>
      <c r="F78" s="294"/>
      <c r="G78" s="294"/>
      <c r="H78" s="294"/>
      <c r="I78" s="294"/>
      <c r="J78" s="294"/>
      <c r="K78" s="294"/>
      <c r="L78" s="294"/>
      <c r="M78" s="294"/>
      <c r="N78" s="294"/>
      <c r="O78" s="294"/>
      <c r="P78" s="294"/>
    </row>
    <row r="79" spans="2:16" ht="17.25" customHeight="1">
      <c r="B79" s="113"/>
      <c r="C79" s="294"/>
      <c r="D79" s="294"/>
      <c r="E79" s="294"/>
      <c r="F79" s="294"/>
      <c r="G79" s="294"/>
      <c r="H79" s="294"/>
      <c r="I79" s="294"/>
      <c r="J79" s="294"/>
      <c r="K79" s="294"/>
      <c r="L79" s="294"/>
      <c r="M79" s="294"/>
      <c r="N79" s="294"/>
      <c r="O79" s="294"/>
      <c r="P79" s="294"/>
    </row>
    <row r="80" spans="2:16" ht="17.25" customHeight="1">
      <c r="B80" s="113"/>
      <c r="C80" s="294" t="s">
        <v>345</v>
      </c>
      <c r="D80" s="295"/>
      <c r="E80" s="295"/>
      <c r="F80" s="295"/>
      <c r="G80" s="295"/>
      <c r="H80" s="295"/>
      <c r="I80" s="295"/>
      <c r="J80" s="295"/>
      <c r="K80" s="295"/>
      <c r="L80" s="295"/>
      <c r="M80" s="295"/>
      <c r="N80" s="295"/>
      <c r="O80" s="295"/>
      <c r="P80" s="295"/>
    </row>
    <row r="81" spans="2:16" ht="17.25" customHeight="1">
      <c r="B81" s="113"/>
      <c r="C81" s="295"/>
      <c r="D81" s="295"/>
      <c r="E81" s="295"/>
      <c r="F81" s="295"/>
      <c r="G81" s="295"/>
      <c r="H81" s="295"/>
      <c r="I81" s="295"/>
      <c r="J81" s="295"/>
      <c r="K81" s="295"/>
      <c r="L81" s="295"/>
      <c r="M81" s="295"/>
      <c r="N81" s="295"/>
      <c r="O81" s="295"/>
      <c r="P81" s="295"/>
    </row>
    <row r="82" spans="2:16" ht="17.25" customHeight="1">
      <c r="B82" s="113"/>
      <c r="C82" s="295"/>
      <c r="D82" s="295"/>
      <c r="E82" s="295"/>
      <c r="F82" s="295"/>
      <c r="G82" s="295"/>
      <c r="H82" s="295"/>
      <c r="I82" s="295"/>
      <c r="J82" s="295"/>
      <c r="K82" s="295"/>
      <c r="L82" s="295"/>
      <c r="M82" s="295"/>
      <c r="N82" s="295"/>
      <c r="O82" s="295"/>
      <c r="P82" s="295"/>
    </row>
    <row r="83" spans="2:16" ht="17.25" customHeight="1">
      <c r="B83" s="113"/>
      <c r="C83" s="295"/>
      <c r="D83" s="295"/>
      <c r="E83" s="295"/>
      <c r="F83" s="295"/>
      <c r="G83" s="295"/>
      <c r="H83" s="295"/>
      <c r="I83" s="295"/>
      <c r="J83" s="295"/>
      <c r="K83" s="295"/>
      <c r="L83" s="295"/>
      <c r="M83" s="295"/>
      <c r="N83" s="295"/>
      <c r="O83" s="295"/>
      <c r="P83" s="295"/>
    </row>
    <row r="84" spans="2:16" ht="17.25" customHeight="1">
      <c r="B84" s="113"/>
      <c r="C84" s="294" t="s">
        <v>0</v>
      </c>
      <c r="D84" s="295"/>
      <c r="E84" s="295"/>
      <c r="F84" s="295"/>
      <c r="G84" s="295"/>
      <c r="H84" s="295"/>
      <c r="I84" s="295"/>
      <c r="J84" s="295"/>
      <c r="K84" s="295"/>
      <c r="L84" s="295"/>
      <c r="M84" s="295"/>
      <c r="N84" s="295"/>
      <c r="O84" s="295"/>
      <c r="P84" s="295"/>
    </row>
    <row r="85" spans="2:16" ht="17.25" customHeight="1">
      <c r="B85" s="113"/>
      <c r="C85" s="295"/>
      <c r="D85" s="295"/>
      <c r="E85" s="295"/>
      <c r="F85" s="295"/>
      <c r="G85" s="295"/>
      <c r="H85" s="295"/>
      <c r="I85" s="295"/>
      <c r="J85" s="295"/>
      <c r="K85" s="295"/>
      <c r="L85" s="295"/>
      <c r="M85" s="295"/>
      <c r="N85" s="295"/>
      <c r="O85" s="295"/>
      <c r="P85" s="295"/>
    </row>
    <row r="86" spans="2:16" ht="17.25" customHeight="1">
      <c r="B86" s="113"/>
      <c r="C86" s="295"/>
      <c r="D86" s="295"/>
      <c r="E86" s="295"/>
      <c r="F86" s="295"/>
      <c r="G86" s="295"/>
      <c r="H86" s="295"/>
      <c r="I86" s="295"/>
      <c r="J86" s="295"/>
      <c r="K86" s="295"/>
      <c r="L86" s="295"/>
      <c r="M86" s="295"/>
      <c r="N86" s="295"/>
      <c r="O86" s="295"/>
      <c r="P86" s="295"/>
    </row>
    <row r="87" spans="2:16" ht="17.25" customHeight="1">
      <c r="B87" s="113"/>
      <c r="C87" s="295"/>
      <c r="D87" s="295"/>
      <c r="E87" s="295"/>
      <c r="F87" s="295"/>
      <c r="G87" s="295"/>
      <c r="H87" s="295"/>
      <c r="I87" s="295"/>
      <c r="J87" s="295"/>
      <c r="K87" s="295"/>
      <c r="L87" s="295"/>
      <c r="M87" s="295"/>
      <c r="N87" s="295"/>
      <c r="O87" s="295"/>
      <c r="P87" s="295"/>
    </row>
    <row r="88" spans="2:16" ht="17.25" customHeight="1">
      <c r="B88" s="113"/>
      <c r="C88" s="295"/>
      <c r="D88" s="295"/>
      <c r="E88" s="295"/>
      <c r="F88" s="295"/>
      <c r="G88" s="295"/>
      <c r="H88" s="295"/>
      <c r="I88" s="295"/>
      <c r="J88" s="295"/>
      <c r="K88" s="295"/>
      <c r="L88" s="295"/>
      <c r="M88" s="295"/>
      <c r="N88" s="295"/>
      <c r="O88" s="295"/>
      <c r="P88" s="295"/>
    </row>
    <row r="89" spans="2:16" ht="17.25" customHeight="1">
      <c r="B89" s="113"/>
      <c r="C89" s="295"/>
      <c r="D89" s="295"/>
      <c r="E89" s="295"/>
      <c r="F89" s="295"/>
      <c r="G89" s="295"/>
      <c r="H89" s="295"/>
      <c r="I89" s="295"/>
      <c r="J89" s="295"/>
      <c r="K89" s="295"/>
      <c r="L89" s="295"/>
      <c r="M89" s="295"/>
      <c r="N89" s="295"/>
      <c r="O89" s="295"/>
      <c r="P89" s="295"/>
    </row>
    <row r="90" spans="2:16" ht="17.25" customHeight="1">
      <c r="B90" s="113"/>
      <c r="C90" s="295"/>
      <c r="D90" s="295"/>
      <c r="E90" s="295"/>
      <c r="F90" s="295"/>
      <c r="G90" s="295"/>
      <c r="H90" s="295"/>
      <c r="I90" s="295"/>
      <c r="J90" s="295"/>
      <c r="K90" s="295"/>
      <c r="L90" s="295"/>
      <c r="M90" s="295"/>
      <c r="N90" s="295"/>
      <c r="O90" s="295"/>
      <c r="P90" s="295"/>
    </row>
    <row r="91" spans="2:16" ht="17.25" customHeight="1">
      <c r="B91" s="113"/>
      <c r="C91" s="295"/>
      <c r="D91" s="295"/>
      <c r="E91" s="295"/>
      <c r="F91" s="295"/>
      <c r="G91" s="295"/>
      <c r="H91" s="295"/>
      <c r="I91" s="295"/>
      <c r="J91" s="295"/>
      <c r="K91" s="295"/>
      <c r="L91" s="295"/>
      <c r="M91" s="295"/>
      <c r="N91" s="295"/>
      <c r="O91" s="295"/>
      <c r="P91" s="295"/>
    </row>
    <row r="92" spans="2:16" ht="17.25" customHeight="1">
      <c r="B92" s="113"/>
      <c r="C92" s="295"/>
      <c r="D92" s="295"/>
      <c r="E92" s="295"/>
      <c r="F92" s="295"/>
      <c r="G92" s="295"/>
      <c r="H92" s="295"/>
      <c r="I92" s="295"/>
      <c r="J92" s="295"/>
      <c r="K92" s="295"/>
      <c r="L92" s="295"/>
      <c r="M92" s="295"/>
      <c r="N92" s="295"/>
      <c r="O92" s="295"/>
      <c r="P92" s="295"/>
    </row>
    <row r="93" spans="2:16" ht="27" customHeight="1">
      <c r="B93" s="113"/>
      <c r="C93" s="295"/>
      <c r="D93" s="295"/>
      <c r="E93" s="295"/>
      <c r="F93" s="295"/>
      <c r="G93" s="295"/>
      <c r="H93" s="295"/>
      <c r="I93" s="295"/>
      <c r="J93" s="295"/>
      <c r="K93" s="295"/>
      <c r="L93" s="295"/>
      <c r="M93" s="295"/>
      <c r="N93" s="295"/>
      <c r="O93" s="295"/>
      <c r="P93" s="295"/>
    </row>
    <row r="94" spans="2:16" ht="15" customHeight="1">
      <c r="B94" s="113"/>
      <c r="C94" s="113"/>
      <c r="D94" s="113"/>
      <c r="E94" s="113"/>
      <c r="F94" s="113"/>
      <c r="G94" s="113"/>
      <c r="H94" s="113"/>
      <c r="I94" s="113"/>
      <c r="J94" s="113"/>
      <c r="K94" s="113"/>
      <c r="L94" s="113"/>
      <c r="M94" s="113"/>
      <c r="N94" s="113"/>
      <c r="O94" s="113"/>
      <c r="P94" s="113"/>
    </row>
    <row r="95" spans="2:16" ht="15" customHeight="1">
      <c r="B95" s="199" t="s">
        <v>248</v>
      </c>
      <c r="C95" s="283" t="s">
        <v>317</v>
      </c>
      <c r="D95" s="281"/>
      <c r="E95" s="281"/>
      <c r="F95" s="281"/>
      <c r="G95" s="281"/>
      <c r="H95" s="281"/>
      <c r="I95" s="281"/>
      <c r="J95" s="281"/>
      <c r="K95" s="281"/>
      <c r="L95" s="281"/>
      <c r="M95" s="281"/>
      <c r="N95" s="281"/>
      <c r="O95" s="281"/>
      <c r="P95" s="281"/>
    </row>
    <row r="96" spans="2:16" ht="15" customHeight="1">
      <c r="B96" s="113"/>
      <c r="C96" s="281"/>
      <c r="D96" s="281"/>
      <c r="E96" s="281"/>
      <c r="F96" s="281"/>
      <c r="G96" s="281"/>
      <c r="H96" s="281"/>
      <c r="I96" s="281"/>
      <c r="J96" s="281"/>
      <c r="K96" s="281"/>
      <c r="L96" s="281"/>
      <c r="M96" s="281"/>
      <c r="N96" s="281"/>
      <c r="O96" s="281"/>
      <c r="P96" s="281"/>
    </row>
    <row r="97" spans="2:16" ht="6" customHeight="1">
      <c r="B97" s="113"/>
      <c r="C97" s="26"/>
      <c r="D97" s="26"/>
      <c r="E97" s="26"/>
      <c r="F97" s="26"/>
      <c r="G97" s="26"/>
      <c r="H97" s="26"/>
      <c r="I97" s="26"/>
      <c r="J97" s="26"/>
      <c r="K97" s="26"/>
      <c r="L97" s="26"/>
      <c r="M97" s="26"/>
      <c r="N97" s="26"/>
      <c r="O97" s="26"/>
      <c r="P97" s="26"/>
    </row>
    <row r="98" spans="2:16" ht="16.5" customHeight="1">
      <c r="B98" s="113"/>
      <c r="C98" s="296" t="s">
        <v>144</v>
      </c>
      <c r="D98" s="297"/>
      <c r="E98" s="297"/>
      <c r="F98" s="297"/>
      <c r="G98" s="297"/>
      <c r="H98" s="297"/>
      <c r="I98" s="297"/>
      <c r="J98" s="297"/>
      <c r="K98" s="297"/>
      <c r="L98" s="26"/>
      <c r="M98" s="26"/>
      <c r="N98" s="26"/>
      <c r="O98" s="26"/>
      <c r="P98" s="26"/>
    </row>
    <row r="99" spans="2:16" ht="16.5" customHeight="1">
      <c r="B99" s="113"/>
      <c r="C99" s="266"/>
      <c r="D99" s="267"/>
      <c r="E99" s="267"/>
      <c r="F99" s="267"/>
      <c r="G99" s="267"/>
      <c r="H99" s="267"/>
      <c r="I99" s="267"/>
      <c r="J99" s="267"/>
      <c r="K99" s="267"/>
      <c r="L99" s="26"/>
      <c r="M99" s="26"/>
      <c r="N99" s="26"/>
      <c r="O99" s="26"/>
      <c r="P99" s="26"/>
    </row>
    <row r="100" spans="2:16" ht="15.75" customHeight="1">
      <c r="B100" s="113"/>
      <c r="C100" s="294" t="s">
        <v>1</v>
      </c>
      <c r="D100" s="294"/>
      <c r="E100" s="294"/>
      <c r="F100" s="294"/>
      <c r="G100" s="294"/>
      <c r="H100" s="294"/>
      <c r="I100" s="294"/>
      <c r="J100" s="294"/>
      <c r="K100" s="294"/>
      <c r="L100" s="294"/>
      <c r="M100" s="294"/>
      <c r="N100" s="294"/>
      <c r="O100" s="294"/>
      <c r="P100" s="294"/>
    </row>
    <row r="101" spans="2:16" ht="17.25" customHeight="1">
      <c r="B101" s="113"/>
      <c r="C101" s="294"/>
      <c r="D101" s="294"/>
      <c r="E101" s="294"/>
      <c r="F101" s="294"/>
      <c r="G101" s="294"/>
      <c r="H101" s="294"/>
      <c r="I101" s="294"/>
      <c r="J101" s="294"/>
      <c r="K101" s="294"/>
      <c r="L101" s="294"/>
      <c r="M101" s="294"/>
      <c r="N101" s="294"/>
      <c r="O101" s="294"/>
      <c r="P101" s="294"/>
    </row>
    <row r="102" spans="2:16" ht="17.25" customHeight="1">
      <c r="B102" s="113"/>
      <c r="C102" s="295"/>
      <c r="D102" s="295"/>
      <c r="E102" s="295"/>
      <c r="F102" s="295"/>
      <c r="G102" s="295"/>
      <c r="H102" s="295"/>
      <c r="I102" s="295"/>
      <c r="J102" s="295"/>
      <c r="K102" s="295"/>
      <c r="L102" s="295"/>
      <c r="M102" s="295"/>
      <c r="N102" s="295"/>
      <c r="O102" s="295"/>
      <c r="P102" s="295"/>
    </row>
    <row r="103" spans="2:16" ht="17.25" customHeight="1">
      <c r="B103" s="113"/>
      <c r="C103" s="295"/>
      <c r="D103" s="295"/>
      <c r="E103" s="295"/>
      <c r="F103" s="295"/>
      <c r="G103" s="295"/>
      <c r="H103" s="295"/>
      <c r="I103" s="295"/>
      <c r="J103" s="295"/>
      <c r="K103" s="295"/>
      <c r="L103" s="295"/>
      <c r="M103" s="295"/>
      <c r="N103" s="295"/>
      <c r="O103" s="295"/>
      <c r="P103" s="295"/>
    </row>
    <row r="104" spans="2:16" ht="17.25" customHeight="1">
      <c r="B104" s="113"/>
      <c r="C104" s="295"/>
      <c r="D104" s="295"/>
      <c r="E104" s="295"/>
      <c r="F104" s="295"/>
      <c r="G104" s="295"/>
      <c r="H104" s="295"/>
      <c r="I104" s="295"/>
      <c r="J104" s="295"/>
      <c r="K104" s="295"/>
      <c r="L104" s="295"/>
      <c r="M104" s="295"/>
      <c r="N104" s="295"/>
      <c r="O104" s="295"/>
      <c r="P104" s="295"/>
    </row>
    <row r="105" spans="2:16" ht="16.5" customHeight="1">
      <c r="B105" s="113"/>
      <c r="C105" s="294" t="s">
        <v>354</v>
      </c>
      <c r="D105" s="294"/>
      <c r="E105" s="294"/>
      <c r="F105" s="294"/>
      <c r="G105" s="294"/>
      <c r="H105" s="294"/>
      <c r="I105" s="294"/>
      <c r="J105" s="294"/>
      <c r="K105" s="294"/>
      <c r="L105" s="294"/>
      <c r="M105" s="294"/>
      <c r="N105" s="294"/>
      <c r="O105" s="294"/>
      <c r="P105" s="294"/>
    </row>
    <row r="106" spans="2:16" ht="16.5" customHeight="1">
      <c r="B106" s="113"/>
      <c r="C106" s="294"/>
      <c r="D106" s="294"/>
      <c r="E106" s="294"/>
      <c r="F106" s="294"/>
      <c r="G106" s="294"/>
      <c r="H106" s="294"/>
      <c r="I106" s="294"/>
      <c r="J106" s="294"/>
      <c r="K106" s="294"/>
      <c r="L106" s="294"/>
      <c r="M106" s="294"/>
      <c r="N106" s="294"/>
      <c r="O106" s="294"/>
      <c r="P106" s="294"/>
    </row>
    <row r="107" spans="2:16" ht="16.5" customHeight="1">
      <c r="B107" s="113"/>
      <c r="C107" s="294"/>
      <c r="D107" s="294"/>
      <c r="E107" s="294"/>
      <c r="F107" s="294"/>
      <c r="G107" s="294"/>
      <c r="H107" s="294"/>
      <c r="I107" s="294"/>
      <c r="J107" s="294"/>
      <c r="K107" s="294"/>
      <c r="L107" s="294"/>
      <c r="M107" s="294"/>
      <c r="N107" s="294"/>
      <c r="O107" s="294"/>
      <c r="P107" s="294"/>
    </row>
    <row r="108" spans="2:16" ht="16.5" customHeight="1">
      <c r="B108" s="113"/>
      <c r="C108" s="295"/>
      <c r="D108" s="295"/>
      <c r="E108" s="295"/>
      <c r="F108" s="295"/>
      <c r="G108" s="295"/>
      <c r="H108" s="295"/>
      <c r="I108" s="295"/>
      <c r="J108" s="295"/>
      <c r="K108" s="295"/>
      <c r="L108" s="295"/>
      <c r="M108" s="295"/>
      <c r="N108" s="295"/>
      <c r="O108" s="295"/>
      <c r="P108" s="295"/>
    </row>
    <row r="109" spans="2:16" ht="16.5" customHeight="1">
      <c r="B109" s="113"/>
      <c r="C109" s="295"/>
      <c r="D109" s="295"/>
      <c r="E109" s="295"/>
      <c r="F109" s="295"/>
      <c r="G109" s="295"/>
      <c r="H109" s="295"/>
      <c r="I109" s="295"/>
      <c r="J109" s="295"/>
      <c r="K109" s="295"/>
      <c r="L109" s="295"/>
      <c r="M109" s="295"/>
      <c r="N109" s="295"/>
      <c r="O109" s="295"/>
      <c r="P109" s="295"/>
    </row>
    <row r="110" spans="2:16" ht="16.5" customHeight="1">
      <c r="B110" s="113"/>
      <c r="C110" s="294" t="s">
        <v>355</v>
      </c>
      <c r="D110" s="294"/>
      <c r="E110" s="294"/>
      <c r="F110" s="294"/>
      <c r="G110" s="294"/>
      <c r="H110" s="294"/>
      <c r="I110" s="294"/>
      <c r="J110" s="294"/>
      <c r="K110" s="294"/>
      <c r="L110" s="294"/>
      <c r="M110" s="294"/>
      <c r="N110" s="294"/>
      <c r="O110" s="294"/>
      <c r="P110" s="294"/>
    </row>
    <row r="111" spans="2:16" ht="16.5" customHeight="1">
      <c r="B111" s="113"/>
      <c r="C111" s="294"/>
      <c r="D111" s="294"/>
      <c r="E111" s="294"/>
      <c r="F111" s="294"/>
      <c r="G111" s="294"/>
      <c r="H111" s="294"/>
      <c r="I111" s="294"/>
      <c r="J111" s="294"/>
      <c r="K111" s="294"/>
      <c r="L111" s="294"/>
      <c r="M111" s="294"/>
      <c r="N111" s="294"/>
      <c r="O111" s="294"/>
      <c r="P111" s="294"/>
    </row>
    <row r="112" spans="2:16" ht="16.5" customHeight="1">
      <c r="B112" s="113"/>
      <c r="C112" s="295"/>
      <c r="D112" s="295"/>
      <c r="E112" s="295"/>
      <c r="F112" s="295"/>
      <c r="G112" s="295"/>
      <c r="H112" s="295"/>
      <c r="I112" s="295"/>
      <c r="J112" s="295"/>
      <c r="K112" s="295"/>
      <c r="L112" s="295"/>
      <c r="M112" s="295"/>
      <c r="N112" s="295"/>
      <c r="O112" s="295"/>
      <c r="P112" s="295"/>
    </row>
    <row r="113" spans="2:16" ht="16.5" customHeight="1">
      <c r="B113" s="113"/>
      <c r="C113" s="113"/>
      <c r="D113" s="113"/>
      <c r="E113" s="113"/>
      <c r="F113" s="113"/>
      <c r="G113" s="113"/>
      <c r="H113" s="113"/>
      <c r="I113" s="113"/>
      <c r="J113" s="113"/>
      <c r="K113" s="113"/>
      <c r="L113" s="113"/>
      <c r="M113" s="113"/>
      <c r="N113" s="113"/>
      <c r="O113" s="113"/>
      <c r="P113" s="113"/>
    </row>
    <row r="114" spans="2:16" ht="16.5" customHeight="1">
      <c r="B114" s="113"/>
      <c r="C114" s="113"/>
      <c r="D114" s="113"/>
      <c r="E114" s="113"/>
      <c r="F114" s="113"/>
      <c r="G114" s="113"/>
      <c r="H114" s="113"/>
      <c r="I114" s="113"/>
      <c r="J114" s="113"/>
      <c r="K114" s="113"/>
      <c r="L114" s="113"/>
      <c r="M114" s="113"/>
      <c r="N114" s="113"/>
      <c r="O114" s="113"/>
      <c r="P114" s="113"/>
    </row>
    <row r="115" spans="2:16" ht="16.5" customHeight="1">
      <c r="B115" s="113"/>
      <c r="C115" s="296" t="s">
        <v>2</v>
      </c>
      <c r="D115" s="297"/>
      <c r="E115" s="297"/>
      <c r="F115" s="297"/>
      <c r="G115" s="297"/>
      <c r="H115" s="297"/>
      <c r="I115" s="297"/>
      <c r="J115" s="297"/>
      <c r="K115" s="297"/>
      <c r="L115" s="113"/>
      <c r="M115" s="113"/>
      <c r="N115" s="113"/>
      <c r="O115" s="113"/>
      <c r="P115" s="113"/>
    </row>
    <row r="116" spans="2:16" ht="16.5" customHeight="1">
      <c r="B116" s="113"/>
      <c r="C116" s="266"/>
      <c r="D116" s="267"/>
      <c r="E116" s="267"/>
      <c r="F116" s="267"/>
      <c r="G116" s="267"/>
      <c r="H116" s="267"/>
      <c r="I116" s="267"/>
      <c r="J116" s="267"/>
      <c r="K116" s="267"/>
      <c r="L116" s="113"/>
      <c r="M116" s="113"/>
      <c r="N116" s="113"/>
      <c r="O116" s="113"/>
      <c r="P116" s="113"/>
    </row>
    <row r="117" spans="2:16" ht="16.5" customHeight="1">
      <c r="B117" s="113"/>
      <c r="C117" s="280" t="s">
        <v>346</v>
      </c>
      <c r="D117" s="280"/>
      <c r="E117" s="280"/>
      <c r="F117" s="280"/>
      <c r="G117" s="280"/>
      <c r="H117" s="280"/>
      <c r="I117" s="280"/>
      <c r="J117" s="280"/>
      <c r="K117" s="280"/>
      <c r="L117" s="280"/>
      <c r="M117" s="280"/>
      <c r="N117" s="280"/>
      <c r="O117" s="280"/>
      <c r="P117" s="280"/>
    </row>
    <row r="118" spans="2:16" ht="16.5" customHeight="1">
      <c r="B118" s="113"/>
      <c r="C118" s="280"/>
      <c r="D118" s="280"/>
      <c r="E118" s="280"/>
      <c r="F118" s="280"/>
      <c r="G118" s="280"/>
      <c r="H118" s="280"/>
      <c r="I118" s="280"/>
      <c r="J118" s="280"/>
      <c r="K118" s="280"/>
      <c r="L118" s="280"/>
      <c r="M118" s="280"/>
      <c r="N118" s="280"/>
      <c r="O118" s="280"/>
      <c r="P118" s="280"/>
    </row>
    <row r="119" spans="2:16" ht="16.5" customHeight="1">
      <c r="B119" s="113"/>
      <c r="C119" s="282"/>
      <c r="D119" s="282"/>
      <c r="E119" s="282"/>
      <c r="F119" s="282"/>
      <c r="G119" s="282"/>
      <c r="H119" s="282"/>
      <c r="I119" s="282"/>
      <c r="J119" s="282"/>
      <c r="K119" s="282"/>
      <c r="L119" s="282"/>
      <c r="M119" s="282"/>
      <c r="N119" s="282"/>
      <c r="O119" s="282"/>
      <c r="P119" s="282"/>
    </row>
    <row r="120" spans="2:16" ht="16.5" customHeight="1">
      <c r="B120" s="113"/>
      <c r="C120" s="282"/>
      <c r="D120" s="282"/>
      <c r="E120" s="282"/>
      <c r="F120" s="282"/>
      <c r="G120" s="282"/>
      <c r="H120" s="282"/>
      <c r="I120" s="282"/>
      <c r="J120" s="282"/>
      <c r="K120" s="282"/>
      <c r="L120" s="282"/>
      <c r="M120" s="282"/>
      <c r="N120" s="282"/>
      <c r="O120" s="282"/>
      <c r="P120" s="282"/>
    </row>
    <row r="121" spans="2:16" ht="16.5" customHeight="1">
      <c r="B121" s="113"/>
      <c r="C121" s="282"/>
      <c r="D121" s="282"/>
      <c r="E121" s="282"/>
      <c r="F121" s="282"/>
      <c r="G121" s="282"/>
      <c r="H121" s="282"/>
      <c r="I121" s="282"/>
      <c r="J121" s="282"/>
      <c r="K121" s="282"/>
      <c r="L121" s="282"/>
      <c r="M121" s="282"/>
      <c r="N121" s="282"/>
      <c r="O121" s="282"/>
      <c r="P121" s="282"/>
    </row>
    <row r="122" spans="2:16" ht="13.5" customHeight="1">
      <c r="B122" s="113"/>
      <c r="C122" s="198"/>
      <c r="D122" s="198"/>
      <c r="E122" s="198"/>
      <c r="F122" s="198"/>
      <c r="G122" s="198"/>
      <c r="H122" s="198"/>
      <c r="I122" s="198"/>
      <c r="J122" s="198"/>
      <c r="K122" s="198"/>
      <c r="L122" s="198"/>
      <c r="M122" s="198"/>
      <c r="N122" s="198"/>
      <c r="O122" s="198"/>
      <c r="P122" s="198"/>
    </row>
    <row r="123" spans="2:16" ht="18" customHeight="1">
      <c r="B123" s="199" t="s">
        <v>250</v>
      </c>
      <c r="C123" s="324" t="s">
        <v>249</v>
      </c>
      <c r="D123" s="325"/>
      <c r="E123" s="325"/>
      <c r="F123" s="325"/>
      <c r="G123" s="325"/>
      <c r="H123" s="325"/>
      <c r="I123" s="325"/>
      <c r="J123" s="325"/>
      <c r="K123" s="325"/>
      <c r="L123" s="325"/>
      <c r="M123" s="325"/>
      <c r="N123" s="325"/>
      <c r="O123" s="325"/>
      <c r="P123" s="325"/>
    </row>
    <row r="124" spans="2:16" ht="14.25" customHeight="1">
      <c r="B124" s="113"/>
      <c r="C124" s="113"/>
      <c r="D124" s="113"/>
      <c r="E124" s="113"/>
      <c r="F124" s="113"/>
      <c r="G124" s="113"/>
      <c r="H124" s="113"/>
      <c r="I124" s="113"/>
      <c r="J124" s="113"/>
      <c r="K124" s="113"/>
      <c r="L124" s="113"/>
      <c r="M124" s="113"/>
      <c r="N124" s="113"/>
      <c r="O124" s="113"/>
      <c r="P124" s="113"/>
    </row>
    <row r="125" spans="2:16" ht="15" customHeight="1">
      <c r="B125" s="68"/>
      <c r="C125" s="284" t="s">
        <v>23</v>
      </c>
      <c r="D125" s="294"/>
      <c r="E125" s="294"/>
      <c r="F125" s="294"/>
      <c r="G125" s="294"/>
      <c r="H125" s="294"/>
      <c r="I125" s="294"/>
      <c r="J125" s="294"/>
      <c r="K125" s="294"/>
      <c r="L125" s="294"/>
      <c r="M125" s="294"/>
      <c r="N125" s="294"/>
      <c r="O125" s="294"/>
      <c r="P125" s="294"/>
    </row>
    <row r="126" spans="2:16" ht="15" customHeight="1">
      <c r="B126" s="68"/>
      <c r="C126" s="279"/>
      <c r="D126" s="68"/>
      <c r="E126" s="68"/>
      <c r="F126" s="68"/>
      <c r="G126" s="68"/>
      <c r="H126" s="68"/>
      <c r="I126" s="68"/>
      <c r="J126" s="68"/>
      <c r="K126" s="68"/>
      <c r="L126" s="68"/>
      <c r="M126" s="68"/>
      <c r="N126" s="68"/>
      <c r="O126" s="68"/>
      <c r="P126" s="68"/>
    </row>
    <row r="127" spans="2:16" ht="15" customHeight="1">
      <c r="B127" s="68"/>
      <c r="C127" s="221"/>
      <c r="D127" s="221"/>
      <c r="E127" s="221"/>
      <c r="F127" s="221"/>
      <c r="G127" s="221"/>
      <c r="H127" s="221"/>
      <c r="I127" s="221"/>
      <c r="J127" s="221"/>
      <c r="K127" s="221"/>
      <c r="L127" s="222" t="s">
        <v>264</v>
      </c>
      <c r="M127" s="235"/>
      <c r="N127" s="235"/>
      <c r="O127" s="235"/>
      <c r="P127" s="222" t="s">
        <v>264</v>
      </c>
    </row>
    <row r="128" spans="2:16" ht="15" customHeight="1">
      <c r="B128" s="68"/>
      <c r="C128" s="68"/>
      <c r="D128" s="68"/>
      <c r="E128" s="68"/>
      <c r="F128" s="68"/>
      <c r="G128" s="68"/>
      <c r="H128" s="68"/>
      <c r="I128" s="68"/>
      <c r="J128" s="68"/>
      <c r="K128" s="68"/>
      <c r="L128" s="223" t="s">
        <v>218</v>
      </c>
      <c r="M128" s="235"/>
      <c r="N128" s="235" t="s">
        <v>107</v>
      </c>
      <c r="O128" s="235"/>
      <c r="P128" s="223" t="s">
        <v>218</v>
      </c>
    </row>
    <row r="129" spans="2:16" ht="15" customHeight="1">
      <c r="B129" s="68"/>
      <c r="C129" s="68"/>
      <c r="D129" s="68"/>
      <c r="E129" s="68"/>
      <c r="F129" s="68"/>
      <c r="G129" s="68"/>
      <c r="H129" s="68"/>
      <c r="I129" s="68"/>
      <c r="J129" s="68"/>
      <c r="K129" s="68"/>
      <c r="L129" s="222" t="s">
        <v>251</v>
      </c>
      <c r="M129" s="235"/>
      <c r="N129" s="222" t="s">
        <v>265</v>
      </c>
      <c r="O129" s="235"/>
      <c r="P129" s="222" t="s">
        <v>266</v>
      </c>
    </row>
    <row r="130" spans="2:16" ht="15" customHeight="1">
      <c r="B130" s="68"/>
      <c r="C130" s="68"/>
      <c r="D130" s="68"/>
      <c r="E130" s="68"/>
      <c r="F130" s="68"/>
      <c r="G130" s="68"/>
      <c r="H130" s="68"/>
      <c r="I130" s="68"/>
      <c r="J130" s="68"/>
      <c r="K130" s="68"/>
      <c r="L130" s="222" t="s">
        <v>27</v>
      </c>
      <c r="M130" s="235"/>
      <c r="N130" s="222" t="s">
        <v>27</v>
      </c>
      <c r="O130" s="235"/>
      <c r="P130" s="222" t="s">
        <v>27</v>
      </c>
    </row>
    <row r="131" spans="2:16" ht="15" customHeight="1">
      <c r="B131" s="68"/>
      <c r="C131" s="68"/>
      <c r="D131" s="68"/>
      <c r="E131" s="68"/>
      <c r="F131" s="68"/>
      <c r="G131" s="68"/>
      <c r="H131" s="68"/>
      <c r="I131" s="68"/>
      <c r="J131" s="68"/>
      <c r="K131" s="68"/>
      <c r="L131" s="222"/>
      <c r="M131" s="235"/>
      <c r="N131" s="222"/>
      <c r="O131" s="235"/>
      <c r="P131" s="222"/>
    </row>
    <row r="132" spans="2:16" ht="15" customHeight="1">
      <c r="B132" s="68"/>
      <c r="C132" s="224" t="s">
        <v>252</v>
      </c>
      <c r="D132" s="326" t="s">
        <v>32</v>
      </c>
      <c r="E132" s="326"/>
      <c r="F132" s="326"/>
      <c r="G132" s="326"/>
      <c r="H132" s="326"/>
      <c r="I132" s="68"/>
      <c r="J132" s="68"/>
      <c r="K132" s="68"/>
      <c r="L132" s="251">
        <f>P132+N132</f>
        <v>5040</v>
      </c>
      <c r="M132" s="255"/>
      <c r="N132" s="254">
        <f>-10757+1703</f>
        <v>-9054</v>
      </c>
      <c r="O132" s="254"/>
      <c r="P132" s="256">
        <v>14094</v>
      </c>
    </row>
    <row r="133" spans="2:16" ht="15" customHeight="1">
      <c r="B133" s="68"/>
      <c r="C133" s="224" t="s">
        <v>253</v>
      </c>
      <c r="D133" s="326" t="s">
        <v>255</v>
      </c>
      <c r="E133" s="326"/>
      <c r="F133" s="326"/>
      <c r="G133" s="326"/>
      <c r="H133" s="326"/>
      <c r="I133" s="68"/>
      <c r="J133" s="68"/>
      <c r="K133" s="68"/>
      <c r="L133" s="251">
        <f>N133+P133</f>
        <v>0</v>
      </c>
      <c r="M133" s="255"/>
      <c r="N133" s="254">
        <v>-1703</v>
      </c>
      <c r="O133" s="254"/>
      <c r="P133" s="254">
        <v>1703</v>
      </c>
    </row>
    <row r="134" spans="2:16" ht="15" customHeight="1">
      <c r="B134" s="68"/>
      <c r="C134" s="224" t="s">
        <v>254</v>
      </c>
      <c r="D134" s="293" t="s">
        <v>243</v>
      </c>
      <c r="E134" s="281"/>
      <c r="F134" s="281"/>
      <c r="G134" s="281"/>
      <c r="H134" s="281"/>
      <c r="I134" s="68"/>
      <c r="J134" s="68"/>
      <c r="K134" s="68"/>
      <c r="L134" s="251"/>
      <c r="M134" s="255"/>
      <c r="N134" s="254"/>
      <c r="O134" s="254"/>
      <c r="P134" s="254"/>
    </row>
    <row r="135" spans="2:16" ht="15" customHeight="1">
      <c r="B135" s="68"/>
      <c r="C135" s="224"/>
      <c r="D135" s="235" t="s">
        <v>107</v>
      </c>
      <c r="E135" s="293" t="s">
        <v>337</v>
      </c>
      <c r="F135" s="293"/>
      <c r="G135" s="293"/>
      <c r="H135" s="293"/>
      <c r="I135" s="68"/>
      <c r="J135" s="68"/>
      <c r="K135" s="68"/>
      <c r="L135" s="251">
        <f>P135+N135</f>
        <v>12027</v>
      </c>
      <c r="M135" s="255"/>
      <c r="N135" s="254">
        <f>10757</f>
        <v>10757</v>
      </c>
      <c r="O135" s="254"/>
      <c r="P135" s="254">
        <f>1270</f>
        <v>1270</v>
      </c>
    </row>
    <row r="136" spans="2:16" ht="15" customHeight="1">
      <c r="B136" s="68"/>
      <c r="C136" s="224"/>
      <c r="D136" s="235"/>
      <c r="E136" s="235"/>
      <c r="F136" s="26"/>
      <c r="G136" s="26"/>
      <c r="H136" s="26"/>
      <c r="I136" s="26"/>
      <c r="J136" s="26"/>
      <c r="K136" s="68"/>
      <c r="L136" s="251"/>
      <c r="M136" s="251"/>
      <c r="N136" s="254"/>
      <c r="O136" s="257"/>
      <c r="P136" s="257"/>
    </row>
    <row r="137" spans="2:16" ht="15" customHeight="1">
      <c r="B137" s="68"/>
      <c r="C137" s="293" t="s">
        <v>300</v>
      </c>
      <c r="D137" s="293"/>
      <c r="E137" s="293"/>
      <c r="F137" s="293"/>
      <c r="G137" s="293"/>
      <c r="H137" s="293"/>
      <c r="I137" s="293"/>
      <c r="J137" s="293"/>
      <c r="K137" s="293"/>
      <c r="L137" s="293"/>
      <c r="M137" s="293"/>
      <c r="N137" s="293"/>
      <c r="O137" s="293"/>
      <c r="P137" s="293"/>
    </row>
    <row r="138" spans="2:16" ht="15" customHeight="1">
      <c r="B138" s="68"/>
      <c r="C138" s="281"/>
      <c r="D138" s="281"/>
      <c r="E138" s="281"/>
      <c r="F138" s="281"/>
      <c r="G138" s="281"/>
      <c r="H138" s="281"/>
      <c r="I138" s="281"/>
      <c r="J138" s="281"/>
      <c r="K138" s="281"/>
      <c r="L138" s="281"/>
      <c r="M138" s="281"/>
      <c r="N138" s="281"/>
      <c r="O138" s="281"/>
      <c r="P138" s="281"/>
    </row>
    <row r="139" spans="2:16" ht="15" customHeight="1">
      <c r="B139" s="68"/>
      <c r="C139" s="21" t="s">
        <v>268</v>
      </c>
      <c r="D139" s="235"/>
      <c r="E139" s="235"/>
      <c r="F139" s="235"/>
      <c r="G139" s="235"/>
      <c r="H139" s="235"/>
      <c r="I139" s="235"/>
      <c r="J139" s="235"/>
      <c r="K139" s="235"/>
      <c r="L139" s="235"/>
      <c r="M139" s="235"/>
      <c r="N139" s="235"/>
      <c r="O139" s="235"/>
      <c r="P139" s="235"/>
    </row>
    <row r="140" spans="2:16" ht="15" customHeight="1">
      <c r="B140" s="68"/>
      <c r="C140" s="21" t="s">
        <v>318</v>
      </c>
      <c r="D140" s="235"/>
      <c r="E140" s="235"/>
      <c r="F140" s="235"/>
      <c r="G140" s="235"/>
      <c r="H140" s="235"/>
      <c r="I140" s="235"/>
      <c r="J140" s="235"/>
      <c r="K140" s="235"/>
      <c r="L140" s="235"/>
      <c r="M140" s="235"/>
      <c r="N140" s="235"/>
      <c r="O140" s="235"/>
      <c r="P140" s="235"/>
    </row>
    <row r="141" spans="2:16" ht="15" customHeight="1">
      <c r="B141" s="68"/>
      <c r="C141" s="21" t="s">
        <v>319</v>
      </c>
      <c r="D141" s="235"/>
      <c r="E141" s="235"/>
      <c r="F141" s="235"/>
      <c r="G141" s="235"/>
      <c r="H141" s="235"/>
      <c r="I141" s="235"/>
      <c r="J141" s="235"/>
      <c r="K141" s="235"/>
      <c r="L141" s="235"/>
      <c r="M141" s="235"/>
      <c r="N141" s="235"/>
      <c r="O141" s="235"/>
      <c r="P141" s="235"/>
    </row>
    <row r="142" spans="2:16" ht="15" customHeight="1">
      <c r="B142" s="68"/>
      <c r="C142" s="68"/>
      <c r="D142" s="68"/>
      <c r="E142" s="68"/>
      <c r="F142" s="68"/>
      <c r="G142" s="68"/>
      <c r="H142" s="68"/>
      <c r="I142" s="68"/>
      <c r="J142" s="68"/>
      <c r="K142" s="68"/>
      <c r="L142" s="252"/>
      <c r="M142" s="252"/>
      <c r="N142" s="252"/>
      <c r="O142" s="252"/>
      <c r="P142" s="252"/>
    </row>
    <row r="143" spans="1:14" s="44" customFormat="1" ht="16.5" customHeight="1">
      <c r="A143" s="44" t="s">
        <v>56</v>
      </c>
      <c r="B143" s="44" t="s">
        <v>169</v>
      </c>
      <c r="G143" s="45"/>
      <c r="H143" s="45"/>
      <c r="I143" s="45"/>
      <c r="J143" s="77"/>
      <c r="K143" s="77"/>
      <c r="L143" s="78"/>
      <c r="M143" s="78"/>
      <c r="N143" s="253"/>
    </row>
    <row r="145" spans="2:16" ht="16.5" customHeight="1">
      <c r="B145" s="319" t="s">
        <v>301</v>
      </c>
      <c r="C145" s="319"/>
      <c r="D145" s="319"/>
      <c r="E145" s="319"/>
      <c r="F145" s="319"/>
      <c r="G145" s="319"/>
      <c r="H145" s="319"/>
      <c r="I145" s="319"/>
      <c r="J145" s="319"/>
      <c r="K145" s="319"/>
      <c r="L145" s="319"/>
      <c r="M145" s="319"/>
      <c r="N145" s="319"/>
      <c r="O145" s="319"/>
      <c r="P145" s="319"/>
    </row>
    <row r="146" spans="2:16" ht="16.5">
      <c r="B146" s="43"/>
      <c r="C146" s="43"/>
      <c r="D146" s="43"/>
      <c r="E146" s="43"/>
      <c r="F146" s="43"/>
      <c r="G146" s="43"/>
      <c r="H146" s="43"/>
      <c r="I146" s="43"/>
      <c r="J146" s="43"/>
      <c r="K146" s="43"/>
      <c r="L146" s="43"/>
      <c r="M146" s="43"/>
      <c r="N146" s="43"/>
      <c r="O146" s="43"/>
      <c r="P146" s="43"/>
    </row>
    <row r="147" spans="1:13" s="44" customFormat="1" ht="14.25">
      <c r="A147" s="44" t="s">
        <v>57</v>
      </c>
      <c r="B147" s="44" t="s">
        <v>102</v>
      </c>
      <c r="G147" s="45"/>
      <c r="H147" s="45"/>
      <c r="I147" s="45"/>
      <c r="J147" s="77"/>
      <c r="K147" s="77"/>
      <c r="L147" s="78"/>
      <c r="M147" s="78"/>
    </row>
    <row r="149" spans="2:16" ht="16.5">
      <c r="B149" s="327" t="s">
        <v>182</v>
      </c>
      <c r="C149" s="328"/>
      <c r="D149" s="328"/>
      <c r="E149" s="328"/>
      <c r="F149" s="328"/>
      <c r="G149" s="328"/>
      <c r="H149" s="328"/>
      <c r="I149" s="328"/>
      <c r="J149" s="328"/>
      <c r="K149" s="328"/>
      <c r="L149" s="328"/>
      <c r="M149" s="328"/>
      <c r="N149" s="328"/>
      <c r="O149" s="328"/>
      <c r="P149" s="328"/>
    </row>
    <row r="150" spans="2:16" ht="16.5">
      <c r="B150" s="328"/>
      <c r="C150" s="328"/>
      <c r="D150" s="328"/>
      <c r="E150" s="328"/>
      <c r="F150" s="328"/>
      <c r="G150" s="328"/>
      <c r="H150" s="328"/>
      <c r="I150" s="328"/>
      <c r="J150" s="328"/>
      <c r="K150" s="328"/>
      <c r="L150" s="328"/>
      <c r="M150" s="328"/>
      <c r="N150" s="328"/>
      <c r="O150" s="328"/>
      <c r="P150" s="328"/>
    </row>
    <row r="151" spans="2:16" ht="16.5">
      <c r="B151" s="94"/>
      <c r="C151" s="94"/>
      <c r="D151" s="94"/>
      <c r="E151" s="94"/>
      <c r="F151" s="94"/>
      <c r="G151" s="94"/>
      <c r="H151" s="94"/>
      <c r="I151" s="94"/>
      <c r="J151" s="94"/>
      <c r="K151" s="94"/>
      <c r="L151" s="94"/>
      <c r="M151" s="94"/>
      <c r="N151" s="94"/>
      <c r="O151" s="94"/>
      <c r="P151" s="94"/>
    </row>
    <row r="152" spans="1:13" s="44" customFormat="1" ht="14.25">
      <c r="A152" s="44" t="s">
        <v>58</v>
      </c>
      <c r="B152" s="71" t="s">
        <v>183</v>
      </c>
      <c r="G152" s="45"/>
      <c r="H152" s="45"/>
      <c r="I152" s="45"/>
      <c r="J152" s="77"/>
      <c r="K152" s="77"/>
      <c r="L152" s="78"/>
      <c r="M152" s="78"/>
    </row>
    <row r="154" spans="2:16" ht="16.5" customHeight="1">
      <c r="B154" s="327" t="s">
        <v>4</v>
      </c>
      <c r="C154" s="327"/>
      <c r="D154" s="327"/>
      <c r="E154" s="327"/>
      <c r="F154" s="327"/>
      <c r="G154" s="327"/>
      <c r="H154" s="327"/>
      <c r="I154" s="327"/>
      <c r="J154" s="327"/>
      <c r="K154" s="327"/>
      <c r="L154" s="327"/>
      <c r="M154" s="327"/>
      <c r="N154" s="327"/>
      <c r="O154" s="327"/>
      <c r="P154" s="327"/>
    </row>
    <row r="155" spans="2:16" ht="16.5">
      <c r="B155" s="327"/>
      <c r="C155" s="327"/>
      <c r="D155" s="327"/>
      <c r="E155" s="327"/>
      <c r="F155" s="327"/>
      <c r="G155" s="327"/>
      <c r="H155" s="327"/>
      <c r="I155" s="327"/>
      <c r="J155" s="327"/>
      <c r="K155" s="327"/>
      <c r="L155" s="327"/>
      <c r="M155" s="327"/>
      <c r="N155" s="327"/>
      <c r="O155" s="327"/>
      <c r="P155" s="327"/>
    </row>
    <row r="156" spans="2:16" ht="16.5">
      <c r="B156" s="93"/>
      <c r="C156" s="93"/>
      <c r="D156" s="93"/>
      <c r="E156" s="93"/>
      <c r="F156" s="93"/>
      <c r="G156" s="93"/>
      <c r="H156" s="93"/>
      <c r="I156" s="93"/>
      <c r="J156" s="93"/>
      <c r="K156" s="93"/>
      <c r="L156" s="93"/>
      <c r="M156" s="93"/>
      <c r="N156" s="93"/>
      <c r="O156" s="93"/>
      <c r="P156" s="93"/>
    </row>
    <row r="157" spans="1:13" s="44" customFormat="1" ht="14.25">
      <c r="A157" s="44" t="s">
        <v>59</v>
      </c>
      <c r="B157" s="44" t="s">
        <v>174</v>
      </c>
      <c r="G157" s="45"/>
      <c r="H157" s="45"/>
      <c r="I157" s="45"/>
      <c r="J157" s="77"/>
      <c r="K157" s="77"/>
      <c r="L157" s="78"/>
      <c r="M157" s="78"/>
    </row>
    <row r="158" ht="15" customHeight="1"/>
    <row r="159" spans="2:16" ht="16.5">
      <c r="B159" s="319" t="s">
        <v>5</v>
      </c>
      <c r="C159" s="319"/>
      <c r="D159" s="319"/>
      <c r="E159" s="319"/>
      <c r="F159" s="319"/>
      <c r="G159" s="319"/>
      <c r="H159" s="319"/>
      <c r="I159" s="319"/>
      <c r="J159" s="319"/>
      <c r="K159" s="319"/>
      <c r="L159" s="319"/>
      <c r="M159" s="319"/>
      <c r="N159" s="319"/>
      <c r="O159" s="319"/>
      <c r="P159" s="319"/>
    </row>
    <row r="160" spans="2:16" ht="16.5">
      <c r="B160" s="329"/>
      <c r="C160" s="329"/>
      <c r="D160" s="329"/>
      <c r="E160" s="329"/>
      <c r="F160" s="329"/>
      <c r="G160" s="329"/>
      <c r="H160" s="329"/>
      <c r="I160" s="329"/>
      <c r="J160" s="329"/>
      <c r="K160" s="329"/>
      <c r="L160" s="329"/>
      <c r="M160" s="329"/>
      <c r="N160" s="329"/>
      <c r="O160" s="329"/>
      <c r="P160" s="329"/>
    </row>
    <row r="161" spans="2:16" ht="15" customHeight="1">
      <c r="B161" s="90"/>
      <c r="C161" s="90"/>
      <c r="D161" s="90"/>
      <c r="E161" s="90"/>
      <c r="F161" s="90"/>
      <c r="G161" s="90"/>
      <c r="H161" s="90"/>
      <c r="I161" s="90"/>
      <c r="J161" s="90"/>
      <c r="K161" s="90"/>
      <c r="L161" s="90"/>
      <c r="M161" s="90"/>
      <c r="N161" s="90"/>
      <c r="O161" s="90"/>
      <c r="P161" s="90"/>
    </row>
    <row r="162" spans="1:13" s="44" customFormat="1" ht="14.25">
      <c r="A162" s="44" t="s">
        <v>60</v>
      </c>
      <c r="B162" s="44" t="s">
        <v>66</v>
      </c>
      <c r="G162" s="45"/>
      <c r="H162" s="45"/>
      <c r="I162" s="45"/>
      <c r="J162" s="77"/>
      <c r="K162" s="77"/>
      <c r="L162" s="78"/>
      <c r="M162" s="78"/>
    </row>
    <row r="163" ht="14.25" customHeight="1"/>
    <row r="164" spans="2:16" ht="16.5">
      <c r="B164" s="319" t="s">
        <v>6</v>
      </c>
      <c r="C164" s="336"/>
      <c r="D164" s="336"/>
      <c r="E164" s="336"/>
      <c r="F164" s="336"/>
      <c r="G164" s="336"/>
      <c r="H164" s="336"/>
      <c r="I164" s="336"/>
      <c r="J164" s="336"/>
      <c r="K164" s="336"/>
      <c r="L164" s="336"/>
      <c r="M164" s="336"/>
      <c r="N164" s="336"/>
      <c r="O164" s="336"/>
      <c r="P164" s="336"/>
    </row>
    <row r="165" spans="2:16" ht="16.5">
      <c r="B165" s="336"/>
      <c r="C165" s="336"/>
      <c r="D165" s="336"/>
      <c r="E165" s="336"/>
      <c r="F165" s="336"/>
      <c r="G165" s="336"/>
      <c r="H165" s="336"/>
      <c r="I165" s="336"/>
      <c r="J165" s="336"/>
      <c r="K165" s="336"/>
      <c r="L165" s="336"/>
      <c r="M165" s="336"/>
      <c r="N165" s="336"/>
      <c r="O165" s="336"/>
      <c r="P165" s="336"/>
    </row>
    <row r="166" spans="2:16" ht="16.5" customHeight="1">
      <c r="B166" s="336"/>
      <c r="C166" s="336"/>
      <c r="D166" s="336"/>
      <c r="E166" s="336"/>
      <c r="F166" s="336"/>
      <c r="G166" s="336"/>
      <c r="H166" s="336"/>
      <c r="I166" s="336"/>
      <c r="J166" s="336"/>
      <c r="K166" s="336"/>
      <c r="L166" s="336"/>
      <c r="M166" s="336"/>
      <c r="N166" s="336"/>
      <c r="O166" s="336"/>
      <c r="P166" s="336"/>
    </row>
    <row r="167" spans="2:16" ht="18" customHeight="1">
      <c r="B167" s="26"/>
      <c r="C167" s="26"/>
      <c r="D167" s="26"/>
      <c r="E167" s="26"/>
      <c r="F167" s="26"/>
      <c r="G167" s="26"/>
      <c r="H167" s="26"/>
      <c r="I167" s="26"/>
      <c r="J167" s="26"/>
      <c r="K167" s="26"/>
      <c r="L167" s="26"/>
      <c r="M167" s="26"/>
      <c r="N167" s="26"/>
      <c r="O167" s="26"/>
      <c r="P167" s="26"/>
    </row>
    <row r="168" spans="1:13" s="44" customFormat="1" ht="14.25">
      <c r="A168" s="44" t="s">
        <v>61</v>
      </c>
      <c r="B168" s="44" t="s">
        <v>67</v>
      </c>
      <c r="G168" s="45"/>
      <c r="H168" s="45"/>
      <c r="I168" s="45"/>
      <c r="J168" s="77"/>
      <c r="K168" s="77"/>
      <c r="L168" s="78"/>
      <c r="M168" s="78"/>
    </row>
    <row r="169" spans="7:13" s="44" customFormat="1" ht="14.25">
      <c r="G169" s="45"/>
      <c r="H169" s="45"/>
      <c r="I169" s="45"/>
      <c r="J169" s="77"/>
      <c r="K169" s="77"/>
      <c r="L169" s="78"/>
      <c r="M169" s="78"/>
    </row>
    <row r="170" spans="2:16" ht="16.5" customHeight="1">
      <c r="B170" s="319" t="s">
        <v>7</v>
      </c>
      <c r="C170" s="319"/>
      <c r="D170" s="319"/>
      <c r="E170" s="319"/>
      <c r="F170" s="319"/>
      <c r="G170" s="319"/>
      <c r="H170" s="319"/>
      <c r="I170" s="319"/>
      <c r="J170" s="319"/>
      <c r="K170" s="319"/>
      <c r="L170" s="319"/>
      <c r="M170" s="319"/>
      <c r="N170" s="319"/>
      <c r="O170" s="319"/>
      <c r="P170" s="319"/>
    </row>
    <row r="171" spans="2:16" ht="16.5" customHeight="1">
      <c r="B171" s="43"/>
      <c r="C171" s="43"/>
      <c r="D171" s="43"/>
      <c r="E171" s="43"/>
      <c r="F171" s="43"/>
      <c r="G171" s="43"/>
      <c r="H171" s="43"/>
      <c r="I171" s="43"/>
      <c r="J171" s="43"/>
      <c r="K171" s="43"/>
      <c r="L171" s="43"/>
      <c r="M171" s="43"/>
      <c r="N171" s="43"/>
      <c r="O171" s="43"/>
      <c r="P171" s="43"/>
    </row>
    <row r="172" spans="2:16" ht="16.5" customHeight="1">
      <c r="B172" s="43"/>
      <c r="C172" s="43"/>
      <c r="D172" s="43"/>
      <c r="E172" s="43"/>
      <c r="F172" s="43"/>
      <c r="G172" s="43"/>
      <c r="H172" s="43"/>
      <c r="I172" s="43"/>
      <c r="J172" s="43"/>
      <c r="K172" s="43"/>
      <c r="L172" s="43"/>
      <c r="M172" s="43"/>
      <c r="N172" s="43"/>
      <c r="O172" s="43"/>
      <c r="P172" s="43"/>
    </row>
    <row r="173" spans="1:13" s="44" customFormat="1" ht="14.25">
      <c r="A173" s="44" t="s">
        <v>62</v>
      </c>
      <c r="B173" s="44" t="s">
        <v>128</v>
      </c>
      <c r="G173" s="45"/>
      <c r="H173" s="45"/>
      <c r="I173" s="45"/>
      <c r="J173" s="77"/>
      <c r="K173" s="77"/>
      <c r="L173" s="78"/>
      <c r="M173" s="78"/>
    </row>
    <row r="174" spans="7:13" s="44" customFormat="1" ht="13.5" customHeight="1">
      <c r="G174" s="45"/>
      <c r="H174" s="45"/>
      <c r="I174" s="45"/>
      <c r="J174" s="77"/>
      <c r="K174" s="77"/>
      <c r="L174" s="78"/>
      <c r="M174" s="78"/>
    </row>
    <row r="175" spans="2:13" s="44" customFormat="1" ht="16.5">
      <c r="B175" s="50" t="s">
        <v>232</v>
      </c>
      <c r="G175" s="45"/>
      <c r="H175" s="45"/>
      <c r="I175" s="45"/>
      <c r="J175" s="77"/>
      <c r="K175" s="77"/>
      <c r="L175" s="78"/>
      <c r="M175" s="78"/>
    </row>
    <row r="176" spans="2:13" s="44" customFormat="1" ht="10.5" customHeight="1">
      <c r="B176" s="50"/>
      <c r="G176" s="45"/>
      <c r="H176" s="45"/>
      <c r="I176" s="45"/>
      <c r="J176" s="77"/>
      <c r="K176" s="77"/>
      <c r="L176" s="78"/>
      <c r="M176" s="78"/>
    </row>
    <row r="177" spans="2:13" s="44" customFormat="1" ht="16.5">
      <c r="B177" s="50"/>
      <c r="G177" s="45"/>
      <c r="H177" s="45"/>
      <c r="I177" s="45"/>
      <c r="J177" s="77"/>
      <c r="K177" s="77"/>
      <c r="L177" s="179" t="s">
        <v>220</v>
      </c>
      <c r="M177" s="78"/>
    </row>
    <row r="178" spans="8:12" ht="16.5">
      <c r="H178" s="50"/>
      <c r="J178" s="78" t="s">
        <v>175</v>
      </c>
      <c r="L178" s="179" t="s">
        <v>323</v>
      </c>
    </row>
    <row r="179" spans="8:16" s="44" customFormat="1" ht="12" customHeight="1">
      <c r="H179" s="72" t="s">
        <v>127</v>
      </c>
      <c r="I179" s="97"/>
      <c r="J179" s="72" t="s">
        <v>321</v>
      </c>
      <c r="L179" s="179" t="s">
        <v>324</v>
      </c>
      <c r="M179" s="97"/>
      <c r="N179" s="97"/>
      <c r="O179" s="97"/>
      <c r="P179" s="97"/>
    </row>
    <row r="180" spans="2:16" s="44" customFormat="1" ht="15" customHeight="1">
      <c r="B180" s="44" t="s">
        <v>180</v>
      </c>
      <c r="H180" s="97" t="s">
        <v>320</v>
      </c>
      <c r="I180" s="97"/>
      <c r="J180" s="72" t="s">
        <v>322</v>
      </c>
      <c r="L180" s="179" t="s">
        <v>325</v>
      </c>
      <c r="M180" s="97"/>
      <c r="N180" s="72" t="s">
        <v>110</v>
      </c>
      <c r="O180" s="72"/>
      <c r="P180" s="72" t="s">
        <v>108</v>
      </c>
    </row>
    <row r="181" spans="2:16" s="44" customFormat="1" ht="15" customHeight="1">
      <c r="B181" s="44" t="s">
        <v>107</v>
      </c>
      <c r="H181" s="72" t="s">
        <v>27</v>
      </c>
      <c r="I181" s="72"/>
      <c r="J181" s="72" t="s">
        <v>27</v>
      </c>
      <c r="L181" s="72" t="s">
        <v>27</v>
      </c>
      <c r="M181" s="72"/>
      <c r="N181" s="72" t="s">
        <v>27</v>
      </c>
      <c r="O181" s="72"/>
      <c r="P181" s="72" t="s">
        <v>27</v>
      </c>
    </row>
    <row r="182" spans="2:16" s="44" customFormat="1" ht="15" customHeight="1">
      <c r="B182" s="44" t="s">
        <v>44</v>
      </c>
      <c r="H182" s="97"/>
      <c r="I182" s="97"/>
      <c r="J182" s="97"/>
      <c r="M182" s="97"/>
      <c r="N182" s="97"/>
      <c r="O182" s="97"/>
      <c r="P182" s="97"/>
    </row>
    <row r="183" spans="2:10" ht="16.5">
      <c r="B183" s="50" t="s">
        <v>114</v>
      </c>
      <c r="H183" s="50"/>
      <c r="I183" s="27"/>
      <c r="J183" s="27"/>
    </row>
    <row r="184" spans="3:18" ht="16.5">
      <c r="C184" s="50" t="s">
        <v>85</v>
      </c>
      <c r="H184" s="28">
        <v>19999</v>
      </c>
      <c r="I184" s="27"/>
      <c r="J184" s="27">
        <v>81</v>
      </c>
      <c r="L184" s="27">
        <v>1508</v>
      </c>
      <c r="N184" s="59">
        <v>-15</v>
      </c>
      <c r="O184" s="28"/>
      <c r="P184" s="28">
        <f>SUM(H184:N184)</f>
        <v>21573</v>
      </c>
      <c r="R184" s="30"/>
    </row>
    <row r="185" spans="3:18" ht="16.5">
      <c r="C185" s="50" t="s">
        <v>129</v>
      </c>
      <c r="H185" s="28">
        <v>7292</v>
      </c>
      <c r="I185" s="27"/>
      <c r="J185" s="27">
        <v>0</v>
      </c>
      <c r="L185" s="27">
        <v>0</v>
      </c>
      <c r="N185" s="59">
        <v>0</v>
      </c>
      <c r="O185" s="28"/>
      <c r="P185" s="28">
        <f>SUM(H185:N185)</f>
        <v>7292</v>
      </c>
      <c r="R185" s="30"/>
    </row>
    <row r="186" spans="2:18" ht="17.25" thickBot="1">
      <c r="B186" s="50" t="s">
        <v>115</v>
      </c>
      <c r="H186" s="236">
        <f>SUM(H184:H185)</f>
        <v>27291</v>
      </c>
      <c r="I186" s="236"/>
      <c r="J186" s="236">
        <f>SUM(J184:J185)</f>
        <v>81</v>
      </c>
      <c r="K186" s="236">
        <f>SUM(K184:K185)</f>
        <v>0</v>
      </c>
      <c r="L186" s="236">
        <f>SUM(L184:L185)</f>
        <v>1508</v>
      </c>
      <c r="M186" s="236"/>
      <c r="N186" s="237">
        <f>SUM(N184:N185)</f>
        <v>-15</v>
      </c>
      <c r="O186" s="236"/>
      <c r="P186" s="236">
        <f>SUM(P184:P185)</f>
        <v>28865</v>
      </c>
      <c r="R186" s="30"/>
    </row>
    <row r="187" spans="8:16" ht="14.25" customHeight="1" thickTop="1">
      <c r="H187" s="50"/>
      <c r="I187" s="27"/>
      <c r="J187" s="27"/>
      <c r="P187" s="238"/>
    </row>
    <row r="188" spans="2:16" ht="16.5">
      <c r="B188" s="44" t="s">
        <v>26</v>
      </c>
      <c r="H188" s="50"/>
      <c r="I188" s="27"/>
      <c r="J188" s="27"/>
      <c r="P188" s="238"/>
    </row>
    <row r="189" spans="2:16" ht="16.5">
      <c r="B189" s="50" t="s">
        <v>204</v>
      </c>
      <c r="H189" s="59">
        <v>-2301</v>
      </c>
      <c r="I189" s="27"/>
      <c r="J189" s="59">
        <v>-63</v>
      </c>
      <c r="L189" s="27">
        <v>77</v>
      </c>
      <c r="M189" s="28"/>
      <c r="N189" s="28">
        <f>'[3]A8(detailed)'!$I$22</f>
        <v>0</v>
      </c>
      <c r="O189" s="28"/>
      <c r="P189" s="239">
        <f>SUM(H189:N189)</f>
        <v>-2287</v>
      </c>
    </row>
    <row r="190" spans="2:16" ht="16.5">
      <c r="B190" s="50" t="s">
        <v>35</v>
      </c>
      <c r="H190" s="59">
        <v>-917</v>
      </c>
      <c r="I190" s="61"/>
      <c r="J190" s="27">
        <v>0</v>
      </c>
      <c r="L190" s="27">
        <v>0</v>
      </c>
      <c r="N190" s="59">
        <v>0</v>
      </c>
      <c r="O190" s="59"/>
      <c r="P190" s="239">
        <f>SUM(H190:N190)</f>
        <v>-917</v>
      </c>
    </row>
    <row r="191" spans="2:16" ht="16.5">
      <c r="B191" s="50" t="s">
        <v>302</v>
      </c>
      <c r="C191" s="30"/>
      <c r="D191" s="30"/>
      <c r="E191" s="30"/>
      <c r="H191" s="59">
        <v>-29</v>
      </c>
      <c r="I191" s="27"/>
      <c r="J191" s="27">
        <v>0</v>
      </c>
      <c r="L191" s="27">
        <v>0</v>
      </c>
      <c r="N191" s="67">
        <v>0</v>
      </c>
      <c r="O191" s="67"/>
      <c r="P191" s="239">
        <f>SUM(H191:N191)</f>
        <v>-29</v>
      </c>
    </row>
    <row r="192" spans="2:16" ht="16.5">
      <c r="B192" s="50" t="s">
        <v>45</v>
      </c>
      <c r="C192" s="30"/>
      <c r="D192" s="30"/>
      <c r="E192" s="30"/>
      <c r="H192" s="59">
        <v>-131</v>
      </c>
      <c r="I192" s="61"/>
      <c r="J192" s="61">
        <v>0</v>
      </c>
      <c r="L192" s="240">
        <v>0</v>
      </c>
      <c r="N192" s="59">
        <v>0</v>
      </c>
      <c r="O192" s="28"/>
      <c r="P192" s="59">
        <f>SUM(H192:N192)</f>
        <v>-131</v>
      </c>
    </row>
    <row r="193" spans="1:16" ht="16.5">
      <c r="A193" s="98"/>
      <c r="B193" s="50" t="s">
        <v>221</v>
      </c>
      <c r="C193" s="30"/>
      <c r="D193" s="30"/>
      <c r="E193" s="30"/>
      <c r="H193" s="241">
        <f>SUM(H189:H192)</f>
        <v>-3378</v>
      </c>
      <c r="I193" s="242"/>
      <c r="J193" s="243">
        <f>SUM(J189:J192)</f>
        <v>-63</v>
      </c>
      <c r="K193" s="243">
        <f>SUM(K189:K192)</f>
        <v>0</v>
      </c>
      <c r="L193" s="244">
        <f>SUM(L189:L192)</f>
        <v>77</v>
      </c>
      <c r="M193" s="242"/>
      <c r="N193" s="243">
        <f>SUM(N189:N192)</f>
        <v>0</v>
      </c>
      <c r="O193" s="241"/>
      <c r="P193" s="241">
        <f>SUM(P189:P192)</f>
        <v>-3364</v>
      </c>
    </row>
    <row r="194" spans="1:16" ht="16.5">
      <c r="A194" s="98"/>
      <c r="B194" s="272" t="s">
        <v>222</v>
      </c>
      <c r="C194" s="30"/>
      <c r="G194" s="28"/>
      <c r="H194" s="27"/>
      <c r="I194" s="27"/>
      <c r="J194" s="27"/>
      <c r="M194" s="67">
        <f>+'[1]PL'!$P$26/1000</f>
        <v>0</v>
      </c>
      <c r="N194" s="59"/>
      <c r="O194" s="245">
        <f>SUM(G194:M194)</f>
        <v>0</v>
      </c>
      <c r="P194" s="246">
        <v>10</v>
      </c>
    </row>
    <row r="195" spans="1:16" ht="17.25" thickBot="1">
      <c r="A195" s="98"/>
      <c r="B195" s="30" t="s">
        <v>326</v>
      </c>
      <c r="C195" s="30"/>
      <c r="G195" s="28"/>
      <c r="H195" s="27"/>
      <c r="I195" s="27"/>
      <c r="J195" s="27"/>
      <c r="M195" s="67"/>
      <c r="N195" s="59"/>
      <c r="O195" s="30"/>
      <c r="P195" s="247">
        <f>SUM(P193:P194)</f>
        <v>-3354</v>
      </c>
    </row>
    <row r="196" spans="1:15" ht="16.5" customHeight="1" thickTop="1">
      <c r="A196" s="98"/>
      <c r="B196" s="30"/>
      <c r="C196" s="30"/>
      <c r="G196" s="28"/>
      <c r="H196" s="27"/>
      <c r="I196" s="27"/>
      <c r="J196" s="27"/>
      <c r="M196" s="67"/>
      <c r="N196" s="59"/>
      <c r="O196" s="30"/>
    </row>
    <row r="197" spans="1:13" s="44" customFormat="1" ht="14.25">
      <c r="A197" s="44" t="s">
        <v>63</v>
      </c>
      <c r="B197" s="44" t="s">
        <v>327</v>
      </c>
      <c r="G197" s="45"/>
      <c r="H197" s="45"/>
      <c r="I197" s="45"/>
      <c r="J197" s="77"/>
      <c r="K197" s="77"/>
      <c r="L197" s="78"/>
      <c r="M197" s="78"/>
    </row>
    <row r="198" ht="9" customHeight="1"/>
    <row r="199" spans="2:16" ht="15" customHeight="1">
      <c r="B199" s="319" t="s">
        <v>234</v>
      </c>
      <c r="C199" s="319"/>
      <c r="D199" s="319"/>
      <c r="E199" s="319"/>
      <c r="F199" s="319"/>
      <c r="G199" s="319"/>
      <c r="H199" s="319"/>
      <c r="I199" s="319"/>
      <c r="J199" s="319"/>
      <c r="K199" s="319"/>
      <c r="L199" s="319"/>
      <c r="M199" s="319"/>
      <c r="N199" s="319"/>
      <c r="O199" s="319"/>
      <c r="P199" s="319"/>
    </row>
    <row r="200" spans="2:16" ht="16.5">
      <c r="B200" s="319"/>
      <c r="C200" s="319"/>
      <c r="D200" s="319"/>
      <c r="E200" s="319"/>
      <c r="F200" s="319"/>
      <c r="G200" s="319"/>
      <c r="H200" s="319"/>
      <c r="I200" s="319"/>
      <c r="J200" s="319"/>
      <c r="K200" s="319"/>
      <c r="L200" s="319"/>
      <c r="M200" s="319"/>
      <c r="N200" s="319"/>
      <c r="O200" s="319"/>
      <c r="P200" s="319"/>
    </row>
    <row r="201" spans="1:16" ht="14.25" customHeight="1">
      <c r="A201" s="44"/>
      <c r="B201" s="44"/>
      <c r="C201" s="43"/>
      <c r="D201" s="43"/>
      <c r="E201" s="43"/>
      <c r="F201" s="43"/>
      <c r="G201" s="43"/>
      <c r="H201" s="43"/>
      <c r="I201" s="43"/>
      <c r="J201" s="43"/>
      <c r="K201" s="43"/>
      <c r="L201" s="43"/>
      <c r="M201" s="43"/>
      <c r="N201" s="43"/>
      <c r="O201" s="43"/>
      <c r="P201" s="43"/>
    </row>
    <row r="202" spans="1:16" ht="16.5" customHeight="1">
      <c r="A202" s="44" t="s">
        <v>64</v>
      </c>
      <c r="B202" s="44" t="s">
        <v>9</v>
      </c>
      <c r="C202" s="43"/>
      <c r="D202" s="43"/>
      <c r="E202" s="43"/>
      <c r="F202" s="43"/>
      <c r="G202" s="43"/>
      <c r="H202" s="43"/>
      <c r="I202" s="43"/>
      <c r="J202" s="43"/>
      <c r="K202" s="43"/>
      <c r="L202" s="43"/>
      <c r="M202" s="43"/>
      <c r="N202" s="43"/>
      <c r="O202" s="43"/>
      <c r="P202" s="43"/>
    </row>
    <row r="203" spans="1:16" ht="8.25" customHeight="1">
      <c r="A203" s="44"/>
      <c r="B203" s="44"/>
      <c r="C203" s="43"/>
      <c r="D203" s="43"/>
      <c r="E203" s="43"/>
      <c r="F203" s="43"/>
      <c r="G203" s="43"/>
      <c r="H203" s="43"/>
      <c r="I203" s="43"/>
      <c r="J203" s="43"/>
      <c r="K203" s="43"/>
      <c r="L203" s="43"/>
      <c r="M203" s="43"/>
      <c r="N203" s="43"/>
      <c r="O203" s="43"/>
      <c r="P203" s="43"/>
    </row>
    <row r="204" spans="1:16" ht="15.75" customHeight="1">
      <c r="A204" s="180"/>
      <c r="B204" s="294" t="s">
        <v>10</v>
      </c>
      <c r="C204" s="295"/>
      <c r="D204" s="295"/>
      <c r="E204" s="295"/>
      <c r="F204" s="295"/>
      <c r="G204" s="295"/>
      <c r="H204" s="295"/>
      <c r="I204" s="295"/>
      <c r="J204" s="295"/>
      <c r="K204" s="295"/>
      <c r="L204" s="295"/>
      <c r="M204" s="295"/>
      <c r="N204" s="295"/>
      <c r="O204" s="295"/>
      <c r="P204" s="295"/>
    </row>
    <row r="205" spans="1:16" ht="15.75" customHeight="1">
      <c r="A205" s="180"/>
      <c r="B205" s="295"/>
      <c r="C205" s="295"/>
      <c r="D205" s="295"/>
      <c r="E205" s="295"/>
      <c r="F205" s="295"/>
      <c r="G205" s="295"/>
      <c r="H205" s="295"/>
      <c r="I205" s="295"/>
      <c r="J205" s="295"/>
      <c r="K205" s="295"/>
      <c r="L205" s="295"/>
      <c r="M205" s="295"/>
      <c r="N205" s="295"/>
      <c r="O205" s="295"/>
      <c r="P205" s="295"/>
    </row>
    <row r="206" spans="1:16" ht="15.75" customHeight="1">
      <c r="A206" s="180"/>
      <c r="B206" s="113"/>
      <c r="C206" s="113"/>
      <c r="D206" s="113"/>
      <c r="E206" s="113"/>
      <c r="F206" s="113"/>
      <c r="G206" s="113"/>
      <c r="H206" s="113"/>
      <c r="I206" s="113"/>
      <c r="J206" s="113"/>
      <c r="K206" s="113"/>
      <c r="L206" s="113"/>
      <c r="M206" s="113"/>
      <c r="N206" s="113"/>
      <c r="O206" s="113"/>
      <c r="P206" s="113"/>
    </row>
    <row r="207" spans="1:13" s="44" customFormat="1" ht="16.5" customHeight="1">
      <c r="A207" s="164" t="s">
        <v>65</v>
      </c>
      <c r="B207" s="164" t="s">
        <v>104</v>
      </c>
      <c r="G207" s="45"/>
      <c r="H207" s="45"/>
      <c r="I207" s="45"/>
      <c r="J207" s="77"/>
      <c r="K207" s="77"/>
      <c r="L207" s="78"/>
      <c r="M207" s="78"/>
    </row>
    <row r="208" spans="7:13" s="44" customFormat="1" ht="14.25" customHeight="1">
      <c r="G208" s="45"/>
      <c r="H208" s="45"/>
      <c r="I208" s="45"/>
      <c r="J208" s="77"/>
      <c r="K208" s="77"/>
      <c r="L208" s="78"/>
      <c r="M208" s="78"/>
    </row>
    <row r="209" spans="2:16" s="44" customFormat="1" ht="16.5" customHeight="1">
      <c r="B209" s="319" t="s">
        <v>338</v>
      </c>
      <c r="C209" s="319"/>
      <c r="D209" s="319"/>
      <c r="E209" s="319"/>
      <c r="F209" s="319"/>
      <c r="G209" s="319"/>
      <c r="H209" s="319"/>
      <c r="I209" s="319"/>
      <c r="J209" s="319"/>
      <c r="K209" s="319"/>
      <c r="L209" s="319"/>
      <c r="M209" s="319"/>
      <c r="N209" s="319"/>
      <c r="O209" s="319"/>
      <c r="P209" s="319"/>
    </row>
    <row r="210" spans="2:16" s="44" customFormat="1" ht="16.5" customHeight="1">
      <c r="B210" s="319"/>
      <c r="C210" s="319"/>
      <c r="D210" s="319"/>
      <c r="E210" s="319"/>
      <c r="F210" s="319"/>
      <c r="G210" s="319"/>
      <c r="H210" s="319"/>
      <c r="I210" s="319"/>
      <c r="J210" s="319"/>
      <c r="K210" s="319"/>
      <c r="L210" s="319"/>
      <c r="M210" s="319"/>
      <c r="N210" s="319"/>
      <c r="O210" s="319"/>
      <c r="P210" s="319"/>
    </row>
    <row r="211" spans="2:16" s="44" customFormat="1" ht="16.5" customHeight="1">
      <c r="B211" s="319"/>
      <c r="C211" s="319"/>
      <c r="D211" s="319"/>
      <c r="E211" s="319"/>
      <c r="F211" s="319"/>
      <c r="G211" s="319"/>
      <c r="H211" s="319"/>
      <c r="I211" s="319"/>
      <c r="J211" s="319"/>
      <c r="K211" s="319"/>
      <c r="L211" s="319"/>
      <c r="M211" s="319"/>
      <c r="N211" s="319"/>
      <c r="O211" s="319"/>
      <c r="P211" s="319"/>
    </row>
    <row r="212" spans="2:16" s="44" customFormat="1" ht="16.5" customHeight="1">
      <c r="B212" s="319"/>
      <c r="C212" s="319"/>
      <c r="D212" s="319"/>
      <c r="E212" s="319"/>
      <c r="F212" s="319"/>
      <c r="G212" s="319"/>
      <c r="H212" s="319"/>
      <c r="I212" s="319"/>
      <c r="J212" s="319"/>
      <c r="K212" s="319"/>
      <c r="L212" s="319"/>
      <c r="M212" s="319"/>
      <c r="N212" s="319"/>
      <c r="O212" s="319"/>
      <c r="P212" s="319"/>
    </row>
    <row r="213" spans="2:16" s="44" customFormat="1" ht="16.5" customHeight="1">
      <c r="B213" s="319"/>
      <c r="C213" s="319"/>
      <c r="D213" s="319"/>
      <c r="E213" s="319"/>
      <c r="F213" s="319"/>
      <c r="G213" s="319"/>
      <c r="H213" s="319"/>
      <c r="I213" s="319"/>
      <c r="J213" s="319"/>
      <c r="K213" s="319"/>
      <c r="L213" s="319"/>
      <c r="M213" s="319"/>
      <c r="N213" s="319"/>
      <c r="O213" s="319"/>
      <c r="P213" s="319"/>
    </row>
    <row r="214" spans="2:16" s="44" customFormat="1" ht="16.5" customHeight="1">
      <c r="B214" s="319"/>
      <c r="C214" s="319"/>
      <c r="D214" s="319"/>
      <c r="E214" s="319"/>
      <c r="F214" s="319"/>
      <c r="G214" s="319"/>
      <c r="H214" s="319"/>
      <c r="I214" s="319"/>
      <c r="J214" s="319"/>
      <c r="K214" s="319"/>
      <c r="L214" s="319"/>
      <c r="M214" s="319"/>
      <c r="N214" s="319"/>
      <c r="O214" s="319"/>
      <c r="P214" s="319"/>
    </row>
    <row r="215" spans="2:16" s="44" customFormat="1" ht="16.5" customHeight="1">
      <c r="B215" s="319"/>
      <c r="C215" s="319"/>
      <c r="D215" s="319"/>
      <c r="E215" s="319"/>
      <c r="F215" s="319"/>
      <c r="G215" s="319"/>
      <c r="H215" s="319"/>
      <c r="I215" s="319"/>
      <c r="J215" s="319"/>
      <c r="K215" s="319"/>
      <c r="L215" s="319"/>
      <c r="M215" s="319"/>
      <c r="N215" s="319"/>
      <c r="O215" s="319"/>
      <c r="P215" s="319"/>
    </row>
    <row r="216" spans="2:16" s="44" customFormat="1" ht="16.5" customHeight="1">
      <c r="B216" s="319"/>
      <c r="C216" s="319"/>
      <c r="D216" s="319"/>
      <c r="E216" s="319"/>
      <c r="F216" s="319"/>
      <c r="G216" s="319"/>
      <c r="H216" s="319"/>
      <c r="I216" s="319"/>
      <c r="J216" s="319"/>
      <c r="K216" s="319"/>
      <c r="L216" s="319"/>
      <c r="M216" s="319"/>
      <c r="N216" s="319"/>
      <c r="O216" s="319"/>
      <c r="P216" s="319"/>
    </row>
    <row r="217" spans="1:16" s="44" customFormat="1" ht="12.75" customHeight="1">
      <c r="A217" s="164" t="s">
        <v>263</v>
      </c>
      <c r="B217" s="164" t="s">
        <v>107</v>
      </c>
      <c r="C217" s="43"/>
      <c r="D217" s="43"/>
      <c r="E217" s="43"/>
      <c r="F217" s="43"/>
      <c r="G217" s="43"/>
      <c r="H217" s="43"/>
      <c r="I217" s="43"/>
      <c r="J217" s="43"/>
      <c r="K217" s="43"/>
      <c r="L217" s="43"/>
      <c r="M217" s="43"/>
      <c r="N217" s="43"/>
      <c r="O217" s="43"/>
      <c r="P217" s="43"/>
    </row>
    <row r="218" spans="2:16" s="44" customFormat="1" ht="16.5" customHeight="1">
      <c r="B218" s="334" t="s">
        <v>339</v>
      </c>
      <c r="C218" s="281"/>
      <c r="D218" s="281"/>
      <c r="E218" s="281"/>
      <c r="F218" s="281"/>
      <c r="G218" s="281"/>
      <c r="H218" s="281"/>
      <c r="I218" s="281"/>
      <c r="J218" s="281"/>
      <c r="K218" s="281"/>
      <c r="L218" s="281"/>
      <c r="M218" s="281"/>
      <c r="N218" s="281"/>
      <c r="O218" s="281"/>
      <c r="P218" s="281"/>
    </row>
    <row r="219" spans="2:16" s="44" customFormat="1" ht="16.5" customHeight="1">
      <c r="B219" s="281"/>
      <c r="C219" s="281"/>
      <c r="D219" s="281"/>
      <c r="E219" s="281"/>
      <c r="F219" s="281"/>
      <c r="G219" s="281"/>
      <c r="H219" s="281"/>
      <c r="I219" s="281"/>
      <c r="J219" s="281"/>
      <c r="K219" s="281"/>
      <c r="L219" s="281"/>
      <c r="M219" s="281"/>
      <c r="N219" s="281"/>
      <c r="O219" s="281"/>
      <c r="P219" s="281"/>
    </row>
    <row r="220" spans="2:16" s="44" customFormat="1" ht="16.5" customHeight="1">
      <c r="B220" s="281"/>
      <c r="C220" s="281"/>
      <c r="D220" s="281"/>
      <c r="E220" s="281"/>
      <c r="F220" s="281"/>
      <c r="G220" s="281"/>
      <c r="H220" s="281"/>
      <c r="I220" s="281"/>
      <c r="J220" s="281"/>
      <c r="K220" s="281"/>
      <c r="L220" s="281"/>
      <c r="M220" s="281"/>
      <c r="N220" s="281"/>
      <c r="O220" s="281"/>
      <c r="P220" s="281"/>
    </row>
    <row r="221" spans="2:16" s="44" customFormat="1" ht="16.5" customHeight="1">
      <c r="B221" s="281"/>
      <c r="C221" s="281"/>
      <c r="D221" s="281"/>
      <c r="E221" s="281"/>
      <c r="F221" s="281"/>
      <c r="G221" s="281"/>
      <c r="H221" s="281"/>
      <c r="I221" s="281"/>
      <c r="J221" s="281"/>
      <c r="K221" s="281"/>
      <c r="L221" s="281"/>
      <c r="M221" s="281"/>
      <c r="N221" s="281"/>
      <c r="O221" s="281"/>
      <c r="P221" s="281"/>
    </row>
    <row r="222" spans="2:16" s="44" customFormat="1" ht="16.5" customHeight="1">
      <c r="B222" s="335" t="s">
        <v>209</v>
      </c>
      <c r="C222" s="295"/>
      <c r="D222" s="295"/>
      <c r="E222" s="295"/>
      <c r="F222" s="295"/>
      <c r="G222" s="295"/>
      <c r="H222" s="295"/>
      <c r="I222" s="295"/>
      <c r="J222" s="295"/>
      <c r="K222" s="295"/>
      <c r="L222" s="295"/>
      <c r="M222" s="295"/>
      <c r="N222" s="295"/>
      <c r="O222" s="295"/>
      <c r="P222" s="295"/>
    </row>
    <row r="223" spans="2:16" s="44" customFormat="1" ht="16.5" customHeight="1">
      <c r="B223" s="295"/>
      <c r="C223" s="295"/>
      <c r="D223" s="295"/>
      <c r="E223" s="295"/>
      <c r="F223" s="295"/>
      <c r="G223" s="295"/>
      <c r="H223" s="295"/>
      <c r="I223" s="295"/>
      <c r="J223" s="295"/>
      <c r="K223" s="295"/>
      <c r="L223" s="295"/>
      <c r="M223" s="295"/>
      <c r="N223" s="295"/>
      <c r="O223" s="295"/>
      <c r="P223" s="295"/>
    </row>
    <row r="224" spans="2:16" s="44" customFormat="1" ht="16.5" customHeight="1">
      <c r="B224" s="26"/>
      <c r="C224" s="26"/>
      <c r="D224" s="26"/>
      <c r="E224" s="26"/>
      <c r="F224" s="26"/>
      <c r="G224" s="26"/>
      <c r="H224" s="26"/>
      <c r="I224" s="26"/>
      <c r="J224" s="26"/>
      <c r="K224" s="26"/>
      <c r="L224" s="26"/>
      <c r="M224" s="26"/>
      <c r="N224" s="26"/>
      <c r="O224" s="26"/>
      <c r="P224" s="26"/>
    </row>
    <row r="225" spans="2:16" s="44" customFormat="1" ht="16.5" customHeight="1">
      <c r="B225" s="26"/>
      <c r="C225" s="26"/>
      <c r="D225" s="26"/>
      <c r="E225" s="26"/>
      <c r="F225" s="26"/>
      <c r="G225" s="26"/>
      <c r="H225" s="26"/>
      <c r="I225" s="26"/>
      <c r="J225" s="26"/>
      <c r="K225" s="26"/>
      <c r="L225" s="26"/>
      <c r="M225" s="26"/>
      <c r="N225" s="26"/>
      <c r="O225" s="26"/>
      <c r="P225" s="26"/>
    </row>
    <row r="226" spans="1:16" ht="18" customHeight="1">
      <c r="A226" s="164" t="s">
        <v>133</v>
      </c>
      <c r="B226" s="164" t="s">
        <v>328</v>
      </c>
      <c r="C226" s="92"/>
      <c r="D226" s="92"/>
      <c r="E226" s="92"/>
      <c r="F226" s="92"/>
      <c r="G226" s="43"/>
      <c r="H226" s="43"/>
      <c r="I226" s="43"/>
      <c r="J226" s="43"/>
      <c r="K226" s="43"/>
      <c r="L226" s="47"/>
      <c r="M226" s="47"/>
      <c r="N226" s="43"/>
      <c r="O226" s="43"/>
      <c r="P226" s="43"/>
    </row>
    <row r="227" spans="1:16" ht="15" customHeight="1">
      <c r="A227" s="164"/>
      <c r="B227" s="164"/>
      <c r="C227" s="92"/>
      <c r="D227" s="92"/>
      <c r="E227" s="92"/>
      <c r="F227" s="92"/>
      <c r="G227" s="43"/>
      <c r="H227" s="43"/>
      <c r="I227" s="43"/>
      <c r="J227" s="43"/>
      <c r="K227" s="43"/>
      <c r="L227" s="47"/>
      <c r="M227" s="47"/>
      <c r="N227" s="43"/>
      <c r="O227" s="43"/>
      <c r="P227" s="43"/>
    </row>
    <row r="228" spans="2:16" ht="16.5">
      <c r="B228" s="319" t="s">
        <v>8</v>
      </c>
      <c r="C228" s="319"/>
      <c r="D228" s="319"/>
      <c r="E228" s="319"/>
      <c r="F228" s="319"/>
      <c r="G228" s="319"/>
      <c r="H228" s="319"/>
      <c r="I228" s="319"/>
      <c r="J228" s="319"/>
      <c r="K228" s="319"/>
      <c r="L228" s="319"/>
      <c r="M228" s="319"/>
      <c r="N228" s="319"/>
      <c r="O228" s="319"/>
      <c r="P228" s="319"/>
    </row>
    <row r="229" spans="2:16" ht="16.5">
      <c r="B229" s="43"/>
      <c r="C229" s="43"/>
      <c r="D229" s="43"/>
      <c r="E229" s="43"/>
      <c r="F229" s="43"/>
      <c r="G229" s="43"/>
      <c r="H229" s="43"/>
      <c r="I229" s="43"/>
      <c r="J229" s="43"/>
      <c r="K229" s="43"/>
      <c r="L229" s="43"/>
      <c r="M229" s="43"/>
      <c r="N229" s="72" t="s">
        <v>229</v>
      </c>
      <c r="O229" s="72"/>
      <c r="P229" s="72" t="s">
        <v>217</v>
      </c>
    </row>
    <row r="230" spans="2:16" ht="16.5">
      <c r="B230" s="43"/>
      <c r="C230" s="43"/>
      <c r="D230" s="43"/>
      <c r="E230" s="43"/>
      <c r="F230" s="43"/>
      <c r="G230" s="43"/>
      <c r="H230" s="43"/>
      <c r="I230" s="43"/>
      <c r="J230" s="43"/>
      <c r="K230" s="43"/>
      <c r="L230" s="47"/>
      <c r="M230" s="47"/>
      <c r="N230" s="73" t="s">
        <v>27</v>
      </c>
      <c r="O230" s="73"/>
      <c r="P230" s="73" t="s">
        <v>27</v>
      </c>
    </row>
    <row r="231" spans="2:16" ht="16.5">
      <c r="B231" s="319" t="s">
        <v>32</v>
      </c>
      <c r="C231" s="319"/>
      <c r="D231" s="319"/>
      <c r="E231" s="319"/>
      <c r="F231" s="319"/>
      <c r="G231" s="319"/>
      <c r="H231" s="319"/>
      <c r="I231" s="319"/>
      <c r="J231" s="319"/>
      <c r="K231" s="43"/>
      <c r="L231" s="47"/>
      <c r="M231" s="47"/>
      <c r="N231" s="74"/>
      <c r="O231" s="75"/>
      <c r="P231" s="75"/>
    </row>
    <row r="232" spans="2:16" ht="16.5" customHeight="1">
      <c r="B232" s="43"/>
      <c r="C232" s="322" t="s">
        <v>303</v>
      </c>
      <c r="D232" s="322"/>
      <c r="E232" s="322"/>
      <c r="F232" s="322"/>
      <c r="G232" s="322"/>
      <c r="H232" s="322"/>
      <c r="I232" s="322"/>
      <c r="J232" s="322"/>
      <c r="K232" s="43"/>
      <c r="L232" s="47"/>
      <c r="M232" s="47"/>
      <c r="N232" s="28">
        <v>610</v>
      </c>
      <c r="O232" s="75"/>
      <c r="P232" s="28">
        <v>610</v>
      </c>
    </row>
    <row r="233" spans="2:16" ht="16.5" customHeight="1">
      <c r="B233" s="50" t="s">
        <v>134</v>
      </c>
      <c r="F233" s="43"/>
      <c r="G233" s="43"/>
      <c r="H233" s="43"/>
      <c r="I233" s="43"/>
      <c r="J233" s="43"/>
      <c r="K233" s="43"/>
      <c r="L233" s="47"/>
      <c r="M233" s="47"/>
      <c r="N233" s="46"/>
      <c r="O233" s="47"/>
      <c r="P233" s="28"/>
    </row>
    <row r="234" spans="3:16" ht="16.5">
      <c r="C234" s="337" t="s">
        <v>103</v>
      </c>
      <c r="D234" s="337"/>
      <c r="E234" s="337"/>
      <c r="F234" s="338"/>
      <c r="G234" s="338"/>
      <c r="H234" s="338"/>
      <c r="I234" s="338"/>
      <c r="J234" s="338"/>
      <c r="K234" s="43"/>
      <c r="L234" s="47"/>
      <c r="M234" s="47"/>
      <c r="N234" s="47">
        <v>1131</v>
      </c>
      <c r="O234" s="47"/>
      <c r="P234" s="28">
        <v>1131</v>
      </c>
    </row>
    <row r="235" spans="3:16" ht="15.75" customHeight="1" thickBot="1">
      <c r="C235" s="43"/>
      <c r="D235" s="43"/>
      <c r="E235" s="43"/>
      <c r="F235" s="43"/>
      <c r="G235" s="43"/>
      <c r="H235" s="43"/>
      <c r="I235" s="43"/>
      <c r="J235" s="43"/>
      <c r="K235" s="43"/>
      <c r="L235" s="47"/>
      <c r="M235" s="47"/>
      <c r="N235" s="54">
        <f>SUM(N232:N234)</f>
        <v>1741</v>
      </c>
      <c r="O235" s="47"/>
      <c r="P235" s="54">
        <f>SUM(P232:P234)</f>
        <v>1741</v>
      </c>
    </row>
    <row r="236" spans="3:16" ht="15.75" customHeight="1" thickTop="1">
      <c r="C236" s="43"/>
      <c r="D236" s="43"/>
      <c r="E236" s="43"/>
      <c r="F236" s="43"/>
      <c r="G236" s="43"/>
      <c r="H236" s="43"/>
      <c r="I236" s="43"/>
      <c r="J236" s="43"/>
      <c r="K236" s="43"/>
      <c r="L236" s="47"/>
      <c r="M236" s="47"/>
      <c r="N236" s="46"/>
      <c r="O236" s="47"/>
      <c r="P236" s="46"/>
    </row>
    <row r="237" spans="1:13" s="44" customFormat="1" ht="14.25">
      <c r="A237" s="44" t="s">
        <v>135</v>
      </c>
      <c r="B237" s="44" t="s">
        <v>68</v>
      </c>
      <c r="G237" s="45"/>
      <c r="H237" s="45"/>
      <c r="I237" s="45"/>
      <c r="J237" s="77"/>
      <c r="K237" s="77"/>
      <c r="L237" s="78"/>
      <c r="M237" s="78"/>
    </row>
    <row r="238" spans="7:13" s="44" customFormat="1" ht="18.75" customHeight="1">
      <c r="G238" s="45"/>
      <c r="H238" s="45"/>
      <c r="I238" s="45"/>
      <c r="J238" s="77"/>
      <c r="K238" s="77"/>
      <c r="L238" s="78"/>
      <c r="M238" s="78"/>
    </row>
    <row r="239" spans="2:16" s="44" customFormat="1" ht="16.5" customHeight="1">
      <c r="B239" s="321" t="s">
        <v>224</v>
      </c>
      <c r="C239" s="321"/>
      <c r="D239" s="321"/>
      <c r="E239" s="321"/>
      <c r="F239" s="321"/>
      <c r="G239" s="321"/>
      <c r="H239" s="321"/>
      <c r="I239" s="321"/>
      <c r="J239" s="321"/>
      <c r="K239" s="321"/>
      <c r="L239" s="321"/>
      <c r="M239" s="321"/>
      <c r="N239" s="321"/>
      <c r="O239" s="321"/>
      <c r="P239" s="321"/>
    </row>
    <row r="240" spans="2:16" s="44" customFormat="1" ht="16.5" customHeight="1">
      <c r="B240" s="321"/>
      <c r="C240" s="321"/>
      <c r="D240" s="321"/>
      <c r="E240" s="321"/>
      <c r="F240" s="321"/>
      <c r="G240" s="321"/>
      <c r="H240" s="321"/>
      <c r="I240" s="321"/>
      <c r="J240" s="321"/>
      <c r="K240" s="321"/>
      <c r="L240" s="321"/>
      <c r="M240" s="321"/>
      <c r="N240" s="321"/>
      <c r="O240" s="321"/>
      <c r="P240" s="321"/>
    </row>
    <row r="241" spans="7:16" s="44" customFormat="1" ht="15" customHeight="1">
      <c r="G241" s="45"/>
      <c r="H241" s="45"/>
      <c r="I241" s="45"/>
      <c r="J241" s="77"/>
      <c r="K241" s="77"/>
      <c r="L241" s="72" t="s">
        <v>218</v>
      </c>
      <c r="M241" s="78"/>
      <c r="N241" s="78" t="s">
        <v>130</v>
      </c>
      <c r="P241" s="72" t="s">
        <v>230</v>
      </c>
    </row>
    <row r="242" spans="12:16" ht="16.5" customHeight="1">
      <c r="L242" s="78" t="s">
        <v>27</v>
      </c>
      <c r="M242" s="78"/>
      <c r="N242" s="78" t="s">
        <v>27</v>
      </c>
      <c r="O242" s="78"/>
      <c r="P242" s="78" t="s">
        <v>27</v>
      </c>
    </row>
    <row r="243" spans="2:16" ht="12.75" customHeight="1">
      <c r="B243" s="99"/>
      <c r="C243" s="99"/>
      <c r="D243" s="99"/>
      <c r="E243" s="99"/>
      <c r="F243" s="99"/>
      <c r="G243" s="99"/>
      <c r="H243" s="99"/>
      <c r="I243" s="99"/>
      <c r="J243" s="99"/>
      <c r="N243" s="27"/>
      <c r="O243" s="27"/>
      <c r="P243" s="27"/>
    </row>
    <row r="244" spans="2:16" ht="16.5" customHeight="1">
      <c r="B244" s="322" t="s">
        <v>132</v>
      </c>
      <c r="C244" s="323"/>
      <c r="D244" s="323"/>
      <c r="E244" s="323"/>
      <c r="F244" s="323"/>
      <c r="G244" s="323"/>
      <c r="H244" s="323"/>
      <c r="I244" s="323"/>
      <c r="J244" s="323"/>
      <c r="K244" s="89"/>
      <c r="L244" s="28"/>
      <c r="M244" s="28"/>
      <c r="N244" s="28"/>
      <c r="O244" s="28"/>
      <c r="P244" s="28" t="s">
        <v>107</v>
      </c>
    </row>
    <row r="245" spans="2:16" ht="16.5" customHeight="1">
      <c r="B245" s="323"/>
      <c r="C245" s="323"/>
      <c r="D245" s="323"/>
      <c r="E245" s="323"/>
      <c r="F245" s="323"/>
      <c r="G245" s="323"/>
      <c r="H245" s="323"/>
      <c r="I245" s="323"/>
      <c r="J245" s="323"/>
      <c r="K245" s="89"/>
      <c r="L245" s="27">
        <v>14846</v>
      </c>
      <c r="N245" s="173">
        <v>-2402</v>
      </c>
      <c r="O245" s="28"/>
      <c r="P245" s="27">
        <f>SUM(L245:N245)</f>
        <v>12444</v>
      </c>
    </row>
    <row r="246" spans="2:16" ht="12.75" customHeight="1">
      <c r="B246" s="96"/>
      <c r="C246" s="96"/>
      <c r="D246" s="96"/>
      <c r="E246" s="96"/>
      <c r="F246" s="96"/>
      <c r="G246" s="96"/>
      <c r="H246" s="96"/>
      <c r="I246" s="96"/>
      <c r="J246" s="96"/>
      <c r="K246" s="96"/>
      <c r="L246" s="47"/>
      <c r="M246" s="47"/>
      <c r="N246" s="47"/>
      <c r="O246" s="47"/>
      <c r="P246" s="47"/>
    </row>
    <row r="247" spans="2:16" ht="16.5">
      <c r="B247" s="319" t="s">
        <v>131</v>
      </c>
      <c r="C247" s="320"/>
      <c r="D247" s="320"/>
      <c r="E247" s="320"/>
      <c r="F247" s="320"/>
      <c r="G247" s="320"/>
      <c r="H247" s="320"/>
      <c r="I247" s="320"/>
      <c r="J247" s="320"/>
      <c r="K247" s="320"/>
      <c r="N247" s="49" t="s">
        <v>107</v>
      </c>
      <c r="O247" s="28"/>
      <c r="P247" s="28" t="s">
        <v>107</v>
      </c>
    </row>
    <row r="248" spans="2:16" ht="16.5">
      <c r="B248" s="320"/>
      <c r="C248" s="320"/>
      <c r="D248" s="320"/>
      <c r="E248" s="320"/>
      <c r="F248" s="320"/>
      <c r="G248" s="320"/>
      <c r="H248" s="320"/>
      <c r="I248" s="320"/>
      <c r="J248" s="320"/>
      <c r="K248" s="320"/>
      <c r="L248" s="47">
        <v>61900</v>
      </c>
      <c r="M248" s="47"/>
      <c r="N248" s="47">
        <f>4300-1000+20000</f>
        <v>23300</v>
      </c>
      <c r="O248" s="47"/>
      <c r="P248" s="27">
        <f>L248+N248</f>
        <v>85200</v>
      </c>
    </row>
    <row r="249" spans="2:16" ht="14.25" customHeight="1">
      <c r="B249" s="95"/>
      <c r="C249" s="95"/>
      <c r="D249" s="95"/>
      <c r="E249" s="95"/>
      <c r="F249" s="95"/>
      <c r="G249" s="95"/>
      <c r="H249" s="95"/>
      <c r="I249" s="95"/>
      <c r="J249" s="95"/>
      <c r="K249" s="95"/>
      <c r="L249" s="47"/>
      <c r="M249" s="47"/>
      <c r="N249" s="47"/>
      <c r="O249" s="47"/>
      <c r="P249" s="27"/>
    </row>
    <row r="250" spans="2:16" ht="16.5">
      <c r="B250" s="319" t="s">
        <v>176</v>
      </c>
      <c r="C250" s="320"/>
      <c r="D250" s="320"/>
      <c r="E250" s="320"/>
      <c r="F250" s="320"/>
      <c r="G250" s="320"/>
      <c r="H250" s="320"/>
      <c r="I250" s="320"/>
      <c r="J250" s="320"/>
      <c r="K250" s="320"/>
      <c r="L250" s="47"/>
      <c r="M250" s="47"/>
      <c r="N250" s="47"/>
      <c r="O250" s="47"/>
      <c r="P250" s="27"/>
    </row>
    <row r="251" spans="2:16" ht="16.5">
      <c r="B251" s="320"/>
      <c r="C251" s="320"/>
      <c r="D251" s="320"/>
      <c r="E251" s="320"/>
      <c r="F251" s="320"/>
      <c r="G251" s="320"/>
      <c r="H251" s="320"/>
      <c r="I251" s="320"/>
      <c r="J251" s="320"/>
      <c r="K251" s="320"/>
      <c r="L251" s="27">
        <v>7000</v>
      </c>
      <c r="N251" s="28">
        <v>300</v>
      </c>
      <c r="P251" s="27">
        <f>SUM(L251:O251)</f>
        <v>7300</v>
      </c>
    </row>
    <row r="252" spans="2:16" ht="15.75" customHeight="1">
      <c r="B252" s="95"/>
      <c r="C252" s="95"/>
      <c r="D252" s="95"/>
      <c r="E252" s="95"/>
      <c r="F252" s="95"/>
      <c r="G252" s="95"/>
      <c r="H252" s="95"/>
      <c r="I252" s="95"/>
      <c r="J252" s="95"/>
      <c r="K252" s="95"/>
      <c r="N252" s="28"/>
      <c r="P252" s="27"/>
    </row>
    <row r="253" spans="2:16" ht="16.5">
      <c r="B253" s="319" t="s">
        <v>199</v>
      </c>
      <c r="C253" s="319"/>
      <c r="D253" s="319"/>
      <c r="E253" s="319"/>
      <c r="F253" s="319"/>
      <c r="G253" s="319"/>
      <c r="H253" s="319"/>
      <c r="I253" s="319"/>
      <c r="J253" s="319"/>
      <c r="K253" s="95"/>
      <c r="L253" s="27">
        <v>250</v>
      </c>
      <c r="N253" s="28">
        <v>0</v>
      </c>
      <c r="P253" s="27">
        <f>SUM(L253:O253)</f>
        <v>250</v>
      </c>
    </row>
    <row r="254" spans="2:16" ht="9.75" customHeight="1">
      <c r="B254" s="43"/>
      <c r="C254" s="43"/>
      <c r="D254" s="43"/>
      <c r="E254" s="43"/>
      <c r="F254" s="43"/>
      <c r="G254" s="43"/>
      <c r="H254" s="43"/>
      <c r="I254" s="43"/>
      <c r="J254" s="43"/>
      <c r="K254" s="95"/>
      <c r="N254" s="28"/>
      <c r="P254" s="27"/>
    </row>
    <row r="255" spans="2:16" ht="16.5">
      <c r="B255" s="319" t="s">
        <v>24</v>
      </c>
      <c r="C255" s="320"/>
      <c r="D255" s="320"/>
      <c r="E255" s="320"/>
      <c r="F255" s="320"/>
      <c r="G255" s="320"/>
      <c r="H255" s="320"/>
      <c r="I255" s="320"/>
      <c r="J255" s="320"/>
      <c r="K255" s="320"/>
      <c r="N255" s="28"/>
      <c r="P255" s="27"/>
    </row>
    <row r="256" spans="2:16" ht="16.5">
      <c r="B256" s="320"/>
      <c r="C256" s="320"/>
      <c r="D256" s="320"/>
      <c r="E256" s="320"/>
      <c r="F256" s="320"/>
      <c r="G256" s="320"/>
      <c r="H256" s="320"/>
      <c r="I256" s="320"/>
      <c r="J256" s="320"/>
      <c r="K256" s="320"/>
      <c r="L256" s="27">
        <v>628</v>
      </c>
      <c r="N256" s="28">
        <v>0</v>
      </c>
      <c r="P256" s="27">
        <f>SUM(L256:O256)</f>
        <v>628</v>
      </c>
    </row>
    <row r="257" spans="2:16" ht="10.5" customHeight="1">
      <c r="B257" s="99"/>
      <c r="C257" s="99"/>
      <c r="D257" s="99"/>
      <c r="E257" s="99"/>
      <c r="F257" s="99"/>
      <c r="G257" s="99"/>
      <c r="H257" s="99"/>
      <c r="I257" s="99"/>
      <c r="J257" s="99"/>
      <c r="N257" s="49"/>
      <c r="O257" s="28"/>
      <c r="P257" s="27"/>
    </row>
    <row r="258" spans="2:16" ht="17.25" thickBot="1">
      <c r="B258" s="43"/>
      <c r="C258" s="43"/>
      <c r="D258" s="43"/>
      <c r="E258" s="43"/>
      <c r="F258" s="43"/>
      <c r="L258" s="29">
        <f>SUM(L244:L257)</f>
        <v>84624</v>
      </c>
      <c r="N258" s="29">
        <f>SUM(N244:N257)</f>
        <v>21198</v>
      </c>
      <c r="O258" s="47"/>
      <c r="P258" s="29">
        <f>SUM(P244:P257)</f>
        <v>105822</v>
      </c>
    </row>
    <row r="259" spans="2:16" ht="17.25" thickTop="1">
      <c r="B259" s="347" t="s">
        <v>107</v>
      </c>
      <c r="C259" s="348"/>
      <c r="D259" s="348"/>
      <c r="E259" s="348"/>
      <c r="F259" s="348"/>
      <c r="G259" s="348"/>
      <c r="H259" s="348"/>
      <c r="I259" s="348"/>
      <c r="J259" s="348"/>
      <c r="K259" s="348"/>
      <c r="L259" s="348"/>
      <c r="M259" s="348"/>
      <c r="N259" s="348"/>
      <c r="O259" s="348"/>
      <c r="P259" s="348"/>
    </row>
    <row r="260" spans="1:16" ht="16.5">
      <c r="A260" s="44" t="s">
        <v>305</v>
      </c>
      <c r="B260" s="44" t="s">
        <v>329</v>
      </c>
      <c r="C260" s="43"/>
      <c r="D260" s="43"/>
      <c r="E260" s="43"/>
      <c r="F260" s="43"/>
      <c r="G260" s="43"/>
      <c r="H260" s="43"/>
      <c r="I260" s="43"/>
      <c r="J260" s="43"/>
      <c r="K260" s="43"/>
      <c r="L260" s="47"/>
      <c r="M260" s="47"/>
      <c r="N260" s="43"/>
      <c r="O260" s="43"/>
      <c r="P260" s="43"/>
    </row>
    <row r="261" spans="2:16" ht="13.5" customHeight="1">
      <c r="B261" s="100"/>
      <c r="C261" s="100"/>
      <c r="D261" s="100"/>
      <c r="E261" s="100"/>
      <c r="F261" s="100"/>
      <c r="G261" s="100"/>
      <c r="H261" s="100"/>
      <c r="I261" s="100"/>
      <c r="J261" s="100"/>
      <c r="K261" s="100"/>
      <c r="L261" s="101"/>
      <c r="M261" s="102"/>
      <c r="N261" s="332" t="s">
        <v>184</v>
      </c>
      <c r="O261" s="73"/>
      <c r="P261" s="332" t="s">
        <v>185</v>
      </c>
    </row>
    <row r="262" spans="2:16" ht="18.75" customHeight="1">
      <c r="B262" s="43"/>
      <c r="C262" s="43"/>
      <c r="D262" s="43"/>
      <c r="E262" s="43"/>
      <c r="F262" s="43"/>
      <c r="G262" s="43"/>
      <c r="H262" s="43"/>
      <c r="I262" s="43"/>
      <c r="J262" s="43"/>
      <c r="K262" s="43"/>
      <c r="L262" s="47"/>
      <c r="M262" s="47"/>
      <c r="N262" s="332"/>
      <c r="O262" s="69"/>
      <c r="P262" s="332"/>
    </row>
    <row r="263" spans="2:16" ht="16.5">
      <c r="B263" s="43"/>
      <c r="C263" s="43"/>
      <c r="D263" s="43"/>
      <c r="E263" s="43"/>
      <c r="F263" s="43"/>
      <c r="G263" s="43"/>
      <c r="H263" s="43"/>
      <c r="I263" s="43"/>
      <c r="J263" s="43"/>
      <c r="K263" s="43"/>
      <c r="L263" s="47"/>
      <c r="M263" s="47"/>
      <c r="N263" s="45" t="s">
        <v>229</v>
      </c>
      <c r="O263" s="45"/>
      <c r="P263" s="45" t="s">
        <v>229</v>
      </c>
    </row>
    <row r="264" spans="2:16" ht="17.25" customHeight="1">
      <c r="B264" s="43"/>
      <c r="C264" s="43"/>
      <c r="D264" s="43"/>
      <c r="E264" s="43"/>
      <c r="F264" s="43"/>
      <c r="G264" s="43"/>
      <c r="H264" s="43"/>
      <c r="I264" s="43"/>
      <c r="J264" s="43"/>
      <c r="K264" s="43"/>
      <c r="L264" s="47"/>
      <c r="M264" s="47"/>
      <c r="N264" s="73" t="s">
        <v>137</v>
      </c>
      <c r="O264" s="45"/>
      <c r="P264" s="73" t="s">
        <v>137</v>
      </c>
    </row>
    <row r="265" spans="2:16" ht="16.5">
      <c r="B265" s="319" t="s">
        <v>107</v>
      </c>
      <c r="C265" s="319"/>
      <c r="D265" s="319"/>
      <c r="E265" s="319"/>
      <c r="F265" s="319"/>
      <c r="G265" s="43"/>
      <c r="H265" s="43"/>
      <c r="I265" s="43"/>
      <c r="J265" s="43"/>
      <c r="K265" s="43"/>
      <c r="L265" s="47"/>
      <c r="M265" s="47"/>
      <c r="N265" s="78" t="s">
        <v>27</v>
      </c>
      <c r="O265" s="73"/>
      <c r="P265" s="78" t="s">
        <v>27</v>
      </c>
    </row>
    <row r="266" spans="2:16" ht="16.5" hidden="1">
      <c r="B266" s="43"/>
      <c r="C266" s="43"/>
      <c r="D266" s="43"/>
      <c r="E266" s="43"/>
      <c r="F266" s="43"/>
      <c r="G266" s="43"/>
      <c r="H266" s="43"/>
      <c r="I266" s="43"/>
      <c r="J266" s="43"/>
      <c r="K266" s="43"/>
      <c r="L266" s="47"/>
      <c r="M266" s="47"/>
      <c r="N266" s="43"/>
      <c r="O266" s="43"/>
      <c r="P266" s="43"/>
    </row>
    <row r="267" spans="2:16" ht="16.5">
      <c r="B267" s="317" t="s">
        <v>212</v>
      </c>
      <c r="C267" s="333"/>
      <c r="D267" s="333"/>
      <c r="E267" s="333"/>
      <c r="F267" s="333"/>
      <c r="G267" s="333"/>
      <c r="H267" s="333"/>
      <c r="I267" s="333"/>
      <c r="J267" s="333"/>
      <c r="K267" s="333"/>
      <c r="L267" s="333"/>
      <c r="M267" s="333"/>
      <c r="N267" s="333"/>
      <c r="O267" s="333"/>
      <c r="P267" s="333"/>
    </row>
    <row r="268" spans="2:16" ht="16.5">
      <c r="B268" s="69" t="s">
        <v>139</v>
      </c>
      <c r="C268" s="319" t="s">
        <v>138</v>
      </c>
      <c r="D268" s="351"/>
      <c r="E268" s="351"/>
      <c r="F268" s="351"/>
      <c r="G268" s="351"/>
      <c r="H268" s="351"/>
      <c r="I268" s="351"/>
      <c r="J268" s="351"/>
      <c r="K268" s="351"/>
      <c r="L268" s="351"/>
      <c r="M268" s="70"/>
      <c r="N268" s="47">
        <v>27</v>
      </c>
      <c r="O268" s="70"/>
      <c r="P268" s="47">
        <v>27</v>
      </c>
    </row>
    <row r="269" spans="2:16" ht="11.25" customHeight="1">
      <c r="B269" s="43"/>
      <c r="C269" s="43"/>
      <c r="D269" s="43"/>
      <c r="E269" s="43"/>
      <c r="F269" s="43"/>
      <c r="G269" s="43"/>
      <c r="H269" s="43"/>
      <c r="I269" s="43"/>
      <c r="J269" s="43"/>
      <c r="K269" s="43"/>
      <c r="L269" s="47"/>
      <c r="M269" s="47"/>
      <c r="N269" s="43"/>
      <c r="O269" s="43"/>
      <c r="P269" s="43"/>
    </row>
    <row r="270" spans="2:16" ht="16.5">
      <c r="B270" s="317" t="s">
        <v>211</v>
      </c>
      <c r="C270" s="333"/>
      <c r="D270" s="333"/>
      <c r="E270" s="333"/>
      <c r="F270" s="333"/>
      <c r="G270" s="333"/>
      <c r="H270" s="333"/>
      <c r="I270" s="333"/>
      <c r="J270" s="333"/>
      <c r="K270" s="333"/>
      <c r="L270" s="333"/>
      <c r="M270" s="333"/>
      <c r="N270" s="333"/>
      <c r="O270" s="333"/>
      <c r="P270" s="333"/>
    </row>
    <row r="271" spans="2:16" ht="16.5">
      <c r="B271" s="69" t="s">
        <v>139</v>
      </c>
      <c r="C271" s="319" t="s">
        <v>136</v>
      </c>
      <c r="D271" s="352"/>
      <c r="E271" s="352"/>
      <c r="F271" s="352"/>
      <c r="G271" s="352"/>
      <c r="H271" s="352"/>
      <c r="I271" s="352"/>
      <c r="J271" s="352"/>
      <c r="K271" s="352"/>
      <c r="L271" s="352"/>
      <c r="M271" s="47"/>
      <c r="N271" s="47">
        <v>66</v>
      </c>
      <c r="O271" s="70"/>
      <c r="P271" s="47">
        <v>66</v>
      </c>
    </row>
    <row r="272" spans="2:16" ht="9.75" customHeight="1">
      <c r="B272" s="43"/>
      <c r="C272" s="43"/>
      <c r="D272" s="43"/>
      <c r="E272" s="43"/>
      <c r="F272" s="43"/>
      <c r="G272" s="43"/>
      <c r="H272" s="43"/>
      <c r="I272" s="43"/>
      <c r="J272" s="43"/>
      <c r="K272" s="43"/>
      <c r="L272" s="47"/>
      <c r="M272" s="47"/>
      <c r="N272" s="43"/>
      <c r="O272" s="43"/>
      <c r="P272" s="43"/>
    </row>
    <row r="273" spans="2:16" ht="30" customHeight="1">
      <c r="B273" s="317" t="s">
        <v>259</v>
      </c>
      <c r="C273" s="318"/>
      <c r="D273" s="318"/>
      <c r="E273" s="318"/>
      <c r="F273" s="318"/>
      <c r="G273" s="318"/>
      <c r="H273" s="318"/>
      <c r="I273" s="318"/>
      <c r="J273" s="318"/>
      <c r="K273" s="318"/>
      <c r="L273" s="318"/>
      <c r="M273" s="47"/>
      <c r="N273" s="43"/>
      <c r="O273" s="43"/>
      <c r="P273" s="43"/>
    </row>
    <row r="274" spans="2:16" ht="15" customHeight="1">
      <c r="B274" s="43" t="s">
        <v>139</v>
      </c>
      <c r="C274" s="319" t="s">
        <v>210</v>
      </c>
      <c r="D274" s="351"/>
      <c r="E274" s="351"/>
      <c r="F274" s="351"/>
      <c r="G274" s="351"/>
      <c r="H274" s="351"/>
      <c r="I274" s="351"/>
      <c r="J274" s="351"/>
      <c r="K274" s="351"/>
      <c r="L274" s="351"/>
      <c r="M274" s="47"/>
      <c r="N274" s="176">
        <v>152</v>
      </c>
      <c r="O274" s="43"/>
      <c r="P274" s="47">
        <v>152</v>
      </c>
    </row>
    <row r="275" spans="2:16" ht="19.5" customHeight="1">
      <c r="B275" s="43"/>
      <c r="C275" s="353"/>
      <c r="D275" s="353"/>
      <c r="E275" s="353"/>
      <c r="F275" s="353"/>
      <c r="G275" s="353"/>
      <c r="H275" s="353"/>
      <c r="I275" s="353"/>
      <c r="J275" s="353"/>
      <c r="K275" s="353"/>
      <c r="L275" s="353"/>
      <c r="M275" s="47"/>
      <c r="N275" s="43"/>
      <c r="O275" s="43"/>
      <c r="P275" s="43"/>
    </row>
    <row r="276" spans="2:16" ht="9" customHeight="1">
      <c r="B276" s="43"/>
      <c r="C276" s="90"/>
      <c r="D276" s="90"/>
      <c r="E276" s="90"/>
      <c r="F276" s="90"/>
      <c r="G276" s="90"/>
      <c r="H276" s="90"/>
      <c r="I276" s="90"/>
      <c r="J276" s="90"/>
      <c r="K276" s="90"/>
      <c r="L276" s="90"/>
      <c r="M276" s="47"/>
      <c r="N276" s="43"/>
      <c r="O276" s="43"/>
      <c r="P276" s="43"/>
    </row>
    <row r="277" spans="2:16" ht="27" customHeight="1">
      <c r="B277" s="317" t="s">
        <v>260</v>
      </c>
      <c r="C277" s="318"/>
      <c r="D277" s="318"/>
      <c r="E277" s="318"/>
      <c r="F277" s="318"/>
      <c r="G277" s="318"/>
      <c r="H277" s="318"/>
      <c r="I277" s="318"/>
      <c r="J277" s="318"/>
      <c r="K277" s="318"/>
      <c r="L277" s="318"/>
      <c r="M277" s="47"/>
      <c r="N277" s="43"/>
      <c r="O277" s="43"/>
      <c r="P277" s="43"/>
    </row>
    <row r="278" spans="2:16" ht="19.5" customHeight="1">
      <c r="B278" s="43" t="s">
        <v>139</v>
      </c>
      <c r="C278" s="319" t="s">
        <v>136</v>
      </c>
      <c r="D278" s="352"/>
      <c r="E278" s="352"/>
      <c r="F278" s="352"/>
      <c r="G278" s="352"/>
      <c r="H278" s="352"/>
      <c r="I278" s="352"/>
      <c r="J278" s="352"/>
      <c r="K278" s="352"/>
      <c r="L278" s="352"/>
      <c r="M278" s="47"/>
      <c r="N278" s="258">
        <v>900</v>
      </c>
      <c r="O278" s="43"/>
      <c r="P278" s="258">
        <v>900</v>
      </c>
    </row>
    <row r="279" spans="2:16" ht="16.5">
      <c r="B279" s="69" t="s">
        <v>139</v>
      </c>
      <c r="C279" s="319" t="s">
        <v>140</v>
      </c>
      <c r="D279" s="351"/>
      <c r="E279" s="351"/>
      <c r="F279" s="351"/>
      <c r="G279" s="351"/>
      <c r="H279" s="351"/>
      <c r="I279" s="351"/>
      <c r="J279" s="351"/>
      <c r="K279" s="351"/>
      <c r="L279" s="351"/>
      <c r="M279" s="351"/>
      <c r="N279" s="351"/>
      <c r="O279" s="351"/>
      <c r="P279" s="351"/>
    </row>
    <row r="280" spans="2:16" ht="16.5">
      <c r="B280" s="69"/>
      <c r="C280" s="43"/>
      <c r="D280" s="76"/>
      <c r="E280" s="76"/>
      <c r="F280" s="76"/>
      <c r="G280" s="76"/>
      <c r="H280" s="76"/>
      <c r="I280" s="76"/>
      <c r="J280" s="76"/>
      <c r="K280" s="76"/>
      <c r="L280" s="76"/>
      <c r="M280" s="76"/>
      <c r="N280" s="76"/>
      <c r="O280" s="76"/>
      <c r="P280" s="76"/>
    </row>
    <row r="281" spans="2:16" ht="16.5">
      <c r="B281" s="69"/>
      <c r="C281" s="43"/>
      <c r="D281" s="76"/>
      <c r="E281" s="76"/>
      <c r="F281" s="76"/>
      <c r="G281" s="76"/>
      <c r="H281" s="76"/>
      <c r="I281" s="76"/>
      <c r="J281" s="76"/>
      <c r="K281" s="76"/>
      <c r="L281" s="76"/>
      <c r="M281" s="76"/>
      <c r="N281" s="76"/>
      <c r="O281" s="76"/>
      <c r="P281" s="76"/>
    </row>
    <row r="282" spans="1:2" ht="20.25" customHeight="1">
      <c r="A282" s="44" t="s">
        <v>100</v>
      </c>
      <c r="B282" s="44" t="s">
        <v>330</v>
      </c>
    </row>
    <row r="283" spans="1:2" ht="15.75" customHeight="1">
      <c r="A283" s="44"/>
      <c r="B283" s="44"/>
    </row>
    <row r="284" spans="1:13" s="44" customFormat="1" ht="17.25" customHeight="1">
      <c r="A284" s="44" t="s">
        <v>69</v>
      </c>
      <c r="B284" s="44" t="s">
        <v>3</v>
      </c>
      <c r="G284" s="45"/>
      <c r="H284" s="45"/>
      <c r="I284" s="45"/>
      <c r="J284" s="77"/>
      <c r="K284" s="77"/>
      <c r="L284" s="78"/>
      <c r="M284" s="78"/>
    </row>
    <row r="285" ht="15" customHeight="1"/>
    <row r="286" spans="2:16" ht="16.5" customHeight="1">
      <c r="B286" s="319" t="s">
        <v>340</v>
      </c>
      <c r="C286" s="319"/>
      <c r="D286" s="319"/>
      <c r="E286" s="319"/>
      <c r="F286" s="319"/>
      <c r="G286" s="319"/>
      <c r="H286" s="319"/>
      <c r="I286" s="319"/>
      <c r="J286" s="319"/>
      <c r="K286" s="319"/>
      <c r="L286" s="319"/>
      <c r="M286" s="319"/>
      <c r="N286" s="319"/>
      <c r="O286" s="319"/>
      <c r="P286" s="319"/>
    </row>
    <row r="287" spans="2:16" ht="16.5">
      <c r="B287" s="319"/>
      <c r="C287" s="319"/>
      <c r="D287" s="319"/>
      <c r="E287" s="319"/>
      <c r="F287" s="319"/>
      <c r="G287" s="319"/>
      <c r="H287" s="319"/>
      <c r="I287" s="319"/>
      <c r="J287" s="319"/>
      <c r="K287" s="319"/>
      <c r="L287" s="319"/>
      <c r="M287" s="319"/>
      <c r="N287" s="319"/>
      <c r="O287" s="319"/>
      <c r="P287" s="319"/>
    </row>
    <row r="288" spans="2:16" ht="15" customHeight="1">
      <c r="B288" s="319"/>
      <c r="C288" s="319"/>
      <c r="D288" s="319"/>
      <c r="E288" s="319"/>
      <c r="F288" s="319"/>
      <c r="G288" s="319"/>
      <c r="H288" s="319"/>
      <c r="I288" s="319"/>
      <c r="J288" s="319"/>
      <c r="K288" s="319"/>
      <c r="L288" s="319"/>
      <c r="M288" s="319"/>
      <c r="N288" s="319"/>
      <c r="O288" s="319"/>
      <c r="P288" s="319"/>
    </row>
    <row r="289" spans="2:16" ht="17.25" customHeight="1">
      <c r="B289" s="286" t="s">
        <v>356</v>
      </c>
      <c r="C289" s="294"/>
      <c r="D289" s="294"/>
      <c r="E289" s="294"/>
      <c r="F289" s="294"/>
      <c r="G289" s="294"/>
      <c r="H289" s="294"/>
      <c r="I289" s="294"/>
      <c r="J289" s="294"/>
      <c r="K289" s="294"/>
      <c r="L289" s="294"/>
      <c r="M289" s="294"/>
      <c r="N289" s="294"/>
      <c r="O289" s="294"/>
      <c r="P289" s="294"/>
    </row>
    <row r="290" spans="2:16" ht="17.25" customHeight="1">
      <c r="B290" s="294"/>
      <c r="C290" s="294"/>
      <c r="D290" s="294"/>
      <c r="E290" s="294"/>
      <c r="F290" s="294"/>
      <c r="G290" s="294"/>
      <c r="H290" s="294"/>
      <c r="I290" s="294"/>
      <c r="J290" s="294"/>
      <c r="K290" s="294"/>
      <c r="L290" s="294"/>
      <c r="M290" s="294"/>
      <c r="N290" s="294"/>
      <c r="O290" s="294"/>
      <c r="P290" s="294"/>
    </row>
    <row r="291" spans="2:16" ht="17.25" customHeight="1">
      <c r="B291" s="295"/>
      <c r="C291" s="295"/>
      <c r="D291" s="295"/>
      <c r="E291" s="295"/>
      <c r="F291" s="295"/>
      <c r="G291" s="295"/>
      <c r="H291" s="295"/>
      <c r="I291" s="295"/>
      <c r="J291" s="295"/>
      <c r="K291" s="295"/>
      <c r="L291" s="295"/>
      <c r="M291" s="295"/>
      <c r="N291" s="295"/>
      <c r="O291" s="295"/>
      <c r="P291" s="295"/>
    </row>
    <row r="292" spans="2:16" ht="11.25" customHeight="1">
      <c r="B292" s="198"/>
      <c r="C292" s="198"/>
      <c r="D292" s="198"/>
      <c r="E292" s="198"/>
      <c r="F292" s="198"/>
      <c r="G292" s="198"/>
      <c r="H292" s="198"/>
      <c r="I292" s="198"/>
      <c r="J292" s="198"/>
      <c r="K292" s="198"/>
      <c r="L292" s="198"/>
      <c r="M292" s="198"/>
      <c r="N292" s="198"/>
      <c r="O292" s="198"/>
      <c r="P292" s="198"/>
    </row>
    <row r="293" spans="1:16" ht="16.5">
      <c r="A293" s="44" t="s">
        <v>70</v>
      </c>
      <c r="B293" s="44" t="s">
        <v>141</v>
      </c>
      <c r="C293" s="44"/>
      <c r="D293" s="44"/>
      <c r="E293" s="44"/>
      <c r="F293" s="44"/>
      <c r="G293" s="45"/>
      <c r="H293" s="45"/>
      <c r="I293" s="45"/>
      <c r="J293" s="77"/>
      <c r="K293" s="77"/>
      <c r="L293" s="78"/>
      <c r="M293" s="78"/>
      <c r="N293" s="44"/>
      <c r="O293" s="44"/>
      <c r="P293" s="44"/>
    </row>
    <row r="294" ht="15" customHeight="1"/>
    <row r="295" spans="2:16" ht="16.5" customHeight="1">
      <c r="B295" s="319" t="s">
        <v>342</v>
      </c>
      <c r="C295" s="319"/>
      <c r="D295" s="319"/>
      <c r="E295" s="319"/>
      <c r="F295" s="319"/>
      <c r="G295" s="319"/>
      <c r="H295" s="319"/>
      <c r="I295" s="319"/>
      <c r="J295" s="319"/>
      <c r="K295" s="319"/>
      <c r="L295" s="319"/>
      <c r="M295" s="319"/>
      <c r="N295" s="319"/>
      <c r="O295" s="319"/>
      <c r="P295" s="319"/>
    </row>
    <row r="296" spans="2:16" ht="16.5">
      <c r="B296" s="319"/>
      <c r="C296" s="319"/>
      <c r="D296" s="319"/>
      <c r="E296" s="319"/>
      <c r="F296" s="319"/>
      <c r="G296" s="319"/>
      <c r="H296" s="319"/>
      <c r="I296" s="319"/>
      <c r="J296" s="319"/>
      <c r="K296" s="319"/>
      <c r="L296" s="319"/>
      <c r="M296" s="319"/>
      <c r="N296" s="319"/>
      <c r="O296" s="319"/>
      <c r="P296" s="319"/>
    </row>
    <row r="297" spans="2:16" ht="16.5" customHeight="1">
      <c r="B297" s="319"/>
      <c r="C297" s="319"/>
      <c r="D297" s="319"/>
      <c r="E297" s="319"/>
      <c r="F297" s="319"/>
      <c r="G297" s="319"/>
      <c r="H297" s="319"/>
      <c r="I297" s="319"/>
      <c r="J297" s="319"/>
      <c r="K297" s="319"/>
      <c r="L297" s="319"/>
      <c r="M297" s="319"/>
      <c r="N297" s="319"/>
      <c r="O297" s="319"/>
      <c r="P297" s="319"/>
    </row>
    <row r="298" spans="2:16" ht="15" customHeight="1">
      <c r="B298" s="295"/>
      <c r="C298" s="295"/>
      <c r="D298" s="295"/>
      <c r="E298" s="295"/>
      <c r="F298" s="295"/>
      <c r="G298" s="295"/>
      <c r="H298" s="295"/>
      <c r="I298" s="295"/>
      <c r="J298" s="295"/>
      <c r="K298" s="295"/>
      <c r="L298" s="295"/>
      <c r="M298" s="295"/>
      <c r="N298" s="295"/>
      <c r="O298" s="295"/>
      <c r="P298" s="295"/>
    </row>
    <row r="299" spans="2:16" s="44" customFormat="1" ht="17.25" customHeight="1">
      <c r="B299" s="295"/>
      <c r="C299" s="295"/>
      <c r="D299" s="295"/>
      <c r="E299" s="295"/>
      <c r="F299" s="295"/>
      <c r="G299" s="295"/>
      <c r="H299" s="295"/>
      <c r="I299" s="295"/>
      <c r="J299" s="295"/>
      <c r="K299" s="295"/>
      <c r="L299" s="295"/>
      <c r="M299" s="295"/>
      <c r="N299" s="295"/>
      <c r="O299" s="295"/>
      <c r="P299" s="295"/>
    </row>
    <row r="300" spans="2:16" s="44" customFormat="1" ht="15" customHeight="1">
      <c r="B300" s="295"/>
      <c r="C300" s="295"/>
      <c r="D300" s="295"/>
      <c r="E300" s="295"/>
      <c r="F300" s="295"/>
      <c r="G300" s="295"/>
      <c r="H300" s="295"/>
      <c r="I300" s="295"/>
      <c r="J300" s="295"/>
      <c r="K300" s="295"/>
      <c r="L300" s="295"/>
      <c r="M300" s="295"/>
      <c r="N300" s="295"/>
      <c r="O300" s="295"/>
      <c r="P300" s="295"/>
    </row>
    <row r="301" spans="2:16" s="44" customFormat="1" ht="15" customHeight="1">
      <c r="B301" s="113"/>
      <c r="C301" s="113"/>
      <c r="D301" s="113"/>
      <c r="E301" s="113"/>
      <c r="F301" s="113"/>
      <c r="G301" s="113"/>
      <c r="H301" s="113"/>
      <c r="I301" s="113"/>
      <c r="J301" s="113"/>
      <c r="K301" s="113"/>
      <c r="L301" s="113"/>
      <c r="M301" s="113"/>
      <c r="N301" s="113"/>
      <c r="O301" s="113"/>
      <c r="P301" s="113"/>
    </row>
    <row r="302" spans="1:16" ht="16.5" customHeight="1">
      <c r="A302" s="44" t="s">
        <v>71</v>
      </c>
      <c r="B302" s="317" t="s">
        <v>105</v>
      </c>
      <c r="C302" s="295"/>
      <c r="D302" s="295"/>
      <c r="E302" s="295"/>
      <c r="F302" s="295"/>
      <c r="G302" s="69"/>
      <c r="H302" s="69"/>
      <c r="I302" s="69"/>
      <c r="J302" s="69"/>
      <c r="K302" s="69"/>
      <c r="L302" s="69"/>
      <c r="M302" s="69"/>
      <c r="N302" s="69"/>
      <c r="O302" s="69"/>
      <c r="P302" s="69" t="s">
        <v>107</v>
      </c>
    </row>
    <row r="303" spans="1:16" ht="12.75" customHeight="1">
      <c r="A303" s="44"/>
      <c r="B303" s="69"/>
      <c r="C303" s="113"/>
      <c r="D303" s="113"/>
      <c r="E303" s="113"/>
      <c r="F303" s="113"/>
      <c r="G303" s="69"/>
      <c r="H303" s="69"/>
      <c r="I303" s="69"/>
      <c r="J303" s="69"/>
      <c r="K303" s="69"/>
      <c r="L303" s="69"/>
      <c r="M303" s="69"/>
      <c r="N303" s="69"/>
      <c r="O303" s="69"/>
      <c r="P303" s="69"/>
    </row>
    <row r="304" spans="2:16" ht="21.75" customHeight="1">
      <c r="B304" s="349" t="s">
        <v>357</v>
      </c>
      <c r="C304" s="349"/>
      <c r="D304" s="349"/>
      <c r="E304" s="349"/>
      <c r="F304" s="349"/>
      <c r="G304" s="349"/>
      <c r="H304" s="349"/>
      <c r="I304" s="349"/>
      <c r="J304" s="349"/>
      <c r="K304" s="349"/>
      <c r="L304" s="349"/>
      <c r="M304" s="349"/>
      <c r="N304" s="349"/>
      <c r="O304" s="349"/>
      <c r="P304" s="349"/>
    </row>
    <row r="305" spans="2:16" ht="15" customHeight="1">
      <c r="B305" s="349"/>
      <c r="C305" s="349"/>
      <c r="D305" s="349"/>
      <c r="E305" s="349"/>
      <c r="F305" s="349"/>
      <c r="G305" s="349"/>
      <c r="H305" s="349"/>
      <c r="I305" s="349"/>
      <c r="J305" s="349"/>
      <c r="K305" s="349"/>
      <c r="L305" s="349"/>
      <c r="M305" s="349"/>
      <c r="N305" s="349"/>
      <c r="O305" s="349"/>
      <c r="P305" s="349"/>
    </row>
    <row r="306" spans="2:16" ht="14.25" customHeight="1">
      <c r="B306" s="350"/>
      <c r="C306" s="350"/>
      <c r="D306" s="350"/>
      <c r="E306" s="350"/>
      <c r="F306" s="350"/>
      <c r="G306" s="350"/>
      <c r="H306" s="350"/>
      <c r="I306" s="350"/>
      <c r="J306" s="350"/>
      <c r="K306" s="350"/>
      <c r="L306" s="350"/>
      <c r="M306" s="350"/>
      <c r="N306" s="350"/>
      <c r="O306" s="350"/>
      <c r="P306" s="350"/>
    </row>
    <row r="307" spans="2:16" ht="14.25" customHeight="1">
      <c r="B307" s="282"/>
      <c r="C307" s="282"/>
      <c r="D307" s="282"/>
      <c r="E307" s="282"/>
      <c r="F307" s="282"/>
      <c r="G307" s="282"/>
      <c r="H307" s="282"/>
      <c r="I307" s="282"/>
      <c r="J307" s="282"/>
      <c r="K307" s="282"/>
      <c r="L307" s="282"/>
      <c r="M307" s="282"/>
      <c r="N307" s="282"/>
      <c r="O307" s="282"/>
      <c r="P307" s="282"/>
    </row>
    <row r="308" spans="2:16" ht="14.25" customHeight="1">
      <c r="B308" s="248"/>
      <c r="C308" s="248"/>
      <c r="D308" s="248"/>
      <c r="E308" s="248"/>
      <c r="F308" s="248"/>
      <c r="G308" s="248"/>
      <c r="H308" s="248"/>
      <c r="I308" s="248"/>
      <c r="J308" s="248"/>
      <c r="K308" s="248"/>
      <c r="L308" s="248"/>
      <c r="M308" s="248"/>
      <c r="N308" s="248"/>
      <c r="O308" s="248"/>
      <c r="P308" s="248"/>
    </row>
    <row r="309" spans="1:13" s="44" customFormat="1" ht="15.75" customHeight="1">
      <c r="A309" s="44" t="s">
        <v>72</v>
      </c>
      <c r="B309" s="44" t="s">
        <v>82</v>
      </c>
      <c r="G309" s="45"/>
      <c r="H309" s="45"/>
      <c r="I309" s="45"/>
      <c r="J309" s="77"/>
      <c r="K309" s="77"/>
      <c r="L309" s="78"/>
      <c r="M309" s="78"/>
    </row>
    <row r="310" ht="14.25" customHeight="1"/>
    <row r="311" spans="2:16" ht="15" customHeight="1">
      <c r="B311" s="319" t="s">
        <v>11</v>
      </c>
      <c r="C311" s="319"/>
      <c r="D311" s="319"/>
      <c r="E311" s="319"/>
      <c r="F311" s="319"/>
      <c r="G311" s="319"/>
      <c r="H311" s="319"/>
      <c r="I311" s="319"/>
      <c r="J311" s="319"/>
      <c r="K311" s="319"/>
      <c r="L311" s="319"/>
      <c r="M311" s="319"/>
      <c r="N311" s="319"/>
      <c r="O311" s="319"/>
      <c r="P311" s="319"/>
    </row>
    <row r="312" spans="2:16" ht="16.5">
      <c r="B312" s="43"/>
      <c r="C312" s="43"/>
      <c r="D312" s="43"/>
      <c r="E312" s="43"/>
      <c r="F312" s="43"/>
      <c r="G312" s="43"/>
      <c r="H312" s="43"/>
      <c r="I312" s="43"/>
      <c r="J312" s="43"/>
      <c r="K312" s="43"/>
      <c r="L312" s="43"/>
      <c r="M312" s="43"/>
      <c r="N312" s="43"/>
      <c r="O312" s="43"/>
      <c r="P312" s="43"/>
    </row>
    <row r="313" spans="1:13" s="44" customFormat="1" ht="18" customHeight="1">
      <c r="A313" s="44" t="s">
        <v>73</v>
      </c>
      <c r="B313" s="44" t="s">
        <v>106</v>
      </c>
      <c r="G313" s="45"/>
      <c r="H313" s="45"/>
      <c r="I313" s="45"/>
      <c r="J313" s="77"/>
      <c r="K313" s="77"/>
      <c r="L313" s="78"/>
      <c r="M313" s="78"/>
    </row>
    <row r="314" spans="10:16" ht="15.75" customHeight="1">
      <c r="J314" s="45" t="s">
        <v>111</v>
      </c>
      <c r="K314" s="45"/>
      <c r="L314" s="45" t="s">
        <v>235</v>
      </c>
      <c r="M314" s="45"/>
      <c r="N314" s="45" t="s">
        <v>47</v>
      </c>
      <c r="O314" s="45"/>
      <c r="P314" s="45" t="s">
        <v>235</v>
      </c>
    </row>
    <row r="315" spans="10:16" ht="16.5">
      <c r="J315" s="45" t="s">
        <v>99</v>
      </c>
      <c r="K315" s="45"/>
      <c r="L315" s="45" t="s">
        <v>98</v>
      </c>
      <c r="M315" s="45"/>
      <c r="N315" s="45" t="s">
        <v>99</v>
      </c>
      <c r="O315" s="45"/>
      <c r="P315" s="45" t="s">
        <v>181</v>
      </c>
    </row>
    <row r="316" spans="10:16" ht="15.75" customHeight="1">
      <c r="J316" s="45" t="s">
        <v>97</v>
      </c>
      <c r="K316" s="45"/>
      <c r="L316" s="45" t="s">
        <v>90</v>
      </c>
      <c r="M316" s="45"/>
      <c r="N316" s="45" t="s">
        <v>97</v>
      </c>
      <c r="O316" s="45"/>
      <c r="P316" s="72" t="s">
        <v>90</v>
      </c>
    </row>
    <row r="317" spans="10:16" ht="15.75" customHeight="1">
      <c r="J317" s="45" t="s">
        <v>229</v>
      </c>
      <c r="K317" s="45"/>
      <c r="L317" s="45" t="s">
        <v>229</v>
      </c>
      <c r="M317" s="45"/>
      <c r="N317" s="45" t="s">
        <v>228</v>
      </c>
      <c r="O317" s="45"/>
      <c r="P317" s="45" t="s">
        <v>228</v>
      </c>
    </row>
    <row r="318" spans="10:16" ht="15.75" customHeight="1">
      <c r="J318" s="78" t="s">
        <v>27</v>
      </c>
      <c r="K318" s="78"/>
      <c r="L318" s="78" t="s">
        <v>27</v>
      </c>
      <c r="M318" s="78"/>
      <c r="N318" s="78" t="s">
        <v>27</v>
      </c>
      <c r="O318" s="78"/>
      <c r="P318" s="78" t="s">
        <v>27</v>
      </c>
    </row>
    <row r="319" spans="10:16" ht="7.5" customHeight="1">
      <c r="J319" s="78"/>
      <c r="K319" s="78"/>
      <c r="L319" s="78"/>
      <c r="N319" s="27"/>
      <c r="O319" s="27"/>
      <c r="P319" s="27"/>
    </row>
    <row r="320" spans="2:16" ht="15.75" customHeight="1">
      <c r="B320" s="50" t="s">
        <v>261</v>
      </c>
      <c r="J320" s="112">
        <f>'Income Statement'!E22</f>
        <v>-3233</v>
      </c>
      <c r="K320" s="78"/>
      <c r="L320" s="112">
        <f>'Income Statement'!I22</f>
        <v>-3233</v>
      </c>
      <c r="M320" s="78"/>
      <c r="N320" s="112">
        <f>'Income Statement'!G22</f>
        <v>-2712</v>
      </c>
      <c r="O320" s="78"/>
      <c r="P320" s="112">
        <f>'Income Statement'!K22</f>
        <v>-2712</v>
      </c>
    </row>
    <row r="321" spans="10:16" ht="7.5" customHeight="1">
      <c r="J321" s="48"/>
      <c r="K321" s="48"/>
      <c r="L321" s="48"/>
      <c r="M321" s="48"/>
      <c r="N321" s="48"/>
      <c r="O321" s="48"/>
      <c r="P321" s="48"/>
    </row>
    <row r="322" spans="2:16" ht="15.75" customHeight="1">
      <c r="B322" s="50" t="s">
        <v>12</v>
      </c>
      <c r="J322" s="59">
        <v>0</v>
      </c>
      <c r="K322" s="67"/>
      <c r="L322" s="67">
        <v>0</v>
      </c>
      <c r="N322" s="30">
        <v>38</v>
      </c>
      <c r="O322" s="30"/>
      <c r="P322" s="166">
        <v>38</v>
      </c>
    </row>
    <row r="323" spans="2:16" ht="15.75" customHeight="1">
      <c r="B323" s="50" t="s">
        <v>13</v>
      </c>
      <c r="J323" s="201">
        <v>131</v>
      </c>
      <c r="K323" s="28"/>
      <c r="L323" s="201">
        <v>131</v>
      </c>
      <c r="N323" s="31">
        <v>30</v>
      </c>
      <c r="O323" s="30"/>
      <c r="P323" s="31">
        <v>30</v>
      </c>
    </row>
    <row r="324" spans="10:16" ht="16.5" customHeight="1" thickBot="1">
      <c r="J324" s="202">
        <f>J322+J323</f>
        <v>131</v>
      </c>
      <c r="K324" s="168"/>
      <c r="L324" s="167">
        <f>L322+L323</f>
        <v>131</v>
      </c>
      <c r="M324" s="78"/>
      <c r="N324" s="202">
        <f>N322+N323</f>
        <v>68</v>
      </c>
      <c r="O324" s="157"/>
      <c r="P324" s="167">
        <f>P322+P323</f>
        <v>68</v>
      </c>
    </row>
    <row r="325" ht="9" customHeight="1" thickTop="1"/>
    <row r="326" spans="2:16" ht="17.25" customHeight="1">
      <c r="B326" s="294" t="s">
        <v>331</v>
      </c>
      <c r="C326" s="294"/>
      <c r="D326" s="294"/>
      <c r="E326" s="294"/>
      <c r="F326" s="294"/>
      <c r="G326" s="294"/>
      <c r="H326" s="294"/>
      <c r="I326" s="294"/>
      <c r="J326" s="294"/>
      <c r="K326" s="294"/>
      <c r="L326" s="294"/>
      <c r="M326" s="294"/>
      <c r="N326" s="294"/>
      <c r="O326" s="294"/>
      <c r="P326" s="294"/>
    </row>
    <row r="327" spans="2:16" ht="17.25" customHeight="1">
      <c r="B327" s="294"/>
      <c r="C327" s="294"/>
      <c r="D327" s="294"/>
      <c r="E327" s="294"/>
      <c r="F327" s="294"/>
      <c r="G327" s="294"/>
      <c r="H327" s="294"/>
      <c r="I327" s="294"/>
      <c r="J327" s="294"/>
      <c r="K327" s="294"/>
      <c r="L327" s="294"/>
      <c r="M327" s="294"/>
      <c r="N327" s="294"/>
      <c r="O327" s="294"/>
      <c r="P327" s="294"/>
    </row>
    <row r="328" spans="2:17" ht="18" customHeight="1">
      <c r="B328" s="281"/>
      <c r="C328" s="281"/>
      <c r="D328" s="281"/>
      <c r="E328" s="281"/>
      <c r="F328" s="281"/>
      <c r="G328" s="281"/>
      <c r="H328" s="281"/>
      <c r="I328" s="281"/>
      <c r="J328" s="281"/>
      <c r="K328" s="281"/>
      <c r="L328" s="281"/>
      <c r="M328" s="281"/>
      <c r="N328" s="281"/>
      <c r="O328" s="281"/>
      <c r="P328" s="281"/>
      <c r="Q328" s="273"/>
    </row>
    <row r="329" spans="2:17" ht="18" customHeight="1">
      <c r="B329" s="281"/>
      <c r="C329" s="281"/>
      <c r="D329" s="281"/>
      <c r="E329" s="281"/>
      <c r="F329" s="281"/>
      <c r="G329" s="281"/>
      <c r="H329" s="281"/>
      <c r="I329" s="281"/>
      <c r="J329" s="281"/>
      <c r="K329" s="281"/>
      <c r="L329" s="281"/>
      <c r="M329" s="281"/>
      <c r="N329" s="281"/>
      <c r="O329" s="281"/>
      <c r="P329" s="281"/>
      <c r="Q329" s="274" t="s">
        <v>107</v>
      </c>
    </row>
    <row r="330" spans="2:17" ht="18" customHeight="1">
      <c r="B330" s="26"/>
      <c r="C330" s="26"/>
      <c r="D330" s="26"/>
      <c r="E330" s="26"/>
      <c r="F330" s="26"/>
      <c r="G330" s="26"/>
      <c r="H330" s="26"/>
      <c r="I330" s="26"/>
      <c r="J330" s="26"/>
      <c r="K330" s="26"/>
      <c r="L330" s="26"/>
      <c r="M330" s="26"/>
      <c r="N330" s="26"/>
      <c r="O330" s="26"/>
      <c r="P330" s="26"/>
      <c r="Q330" s="274"/>
    </row>
    <row r="331" spans="2:16" ht="18" customHeight="1">
      <c r="B331" s="182"/>
      <c r="C331" s="113"/>
      <c r="D331" s="113"/>
      <c r="E331" s="113"/>
      <c r="F331" s="113"/>
      <c r="G331" s="113"/>
      <c r="H331" s="113"/>
      <c r="I331" s="113"/>
      <c r="J331" s="113"/>
      <c r="K331" s="113"/>
      <c r="L331" s="113"/>
      <c r="M331" s="113"/>
      <c r="N331" s="113"/>
      <c r="O331" s="113"/>
      <c r="P331" s="113"/>
    </row>
    <row r="332" spans="1:13" s="44" customFormat="1" ht="17.25" customHeight="1">
      <c r="A332" s="44" t="s">
        <v>74</v>
      </c>
      <c r="B332" s="44" t="s">
        <v>14</v>
      </c>
      <c r="G332" s="45"/>
      <c r="H332" s="45"/>
      <c r="I332" s="45"/>
      <c r="J332" s="77"/>
      <c r="K332" s="77"/>
      <c r="L332" s="78"/>
      <c r="M332" s="78"/>
    </row>
    <row r="333" ht="14.25" customHeight="1"/>
    <row r="334" spans="2:16" ht="16.5" customHeight="1">
      <c r="B334" s="339" t="s">
        <v>15</v>
      </c>
      <c r="C334" s="339"/>
      <c r="D334" s="339"/>
      <c r="E334" s="339"/>
      <c r="F334" s="339"/>
      <c r="G334" s="339"/>
      <c r="H334" s="339"/>
      <c r="I334" s="339"/>
      <c r="J334" s="339"/>
      <c r="K334" s="339"/>
      <c r="L334" s="339"/>
      <c r="M334" s="339"/>
      <c r="N334" s="339"/>
      <c r="O334" s="339"/>
      <c r="P334" s="339"/>
    </row>
    <row r="335" spans="2:16" ht="15" customHeight="1">
      <c r="B335" s="92"/>
      <c r="C335" s="92"/>
      <c r="D335" s="92"/>
      <c r="E335" s="92"/>
      <c r="F335" s="92"/>
      <c r="G335" s="92"/>
      <c r="H335" s="92"/>
      <c r="I335" s="92"/>
      <c r="J335" s="92"/>
      <c r="K335" s="92"/>
      <c r="L335" s="92"/>
      <c r="M335" s="92"/>
      <c r="N335" s="332" t="s">
        <v>184</v>
      </c>
      <c r="O335" s="73"/>
      <c r="P335" s="332" t="s">
        <v>185</v>
      </c>
    </row>
    <row r="336" spans="2:16" ht="30" customHeight="1">
      <c r="B336" s="92"/>
      <c r="C336" s="92"/>
      <c r="D336" s="92"/>
      <c r="E336" s="92"/>
      <c r="F336" s="92"/>
      <c r="G336" s="92"/>
      <c r="H336" s="92"/>
      <c r="I336" s="92"/>
      <c r="J336" s="92"/>
      <c r="K336" s="92"/>
      <c r="L336" s="92"/>
      <c r="M336" s="92"/>
      <c r="N336" s="332"/>
      <c r="O336" s="69"/>
      <c r="P336" s="332"/>
    </row>
    <row r="337" spans="2:16" ht="16.5" customHeight="1">
      <c r="B337" s="92"/>
      <c r="C337" s="92"/>
      <c r="D337" s="92"/>
      <c r="E337" s="92"/>
      <c r="F337" s="92"/>
      <c r="G337" s="92"/>
      <c r="H337" s="92"/>
      <c r="I337" s="92"/>
      <c r="J337" s="92"/>
      <c r="K337" s="92"/>
      <c r="L337" s="92"/>
      <c r="M337" s="92"/>
      <c r="N337" s="45" t="s">
        <v>229</v>
      </c>
      <c r="O337" s="45"/>
      <c r="P337" s="45" t="s">
        <v>229</v>
      </c>
    </row>
    <row r="338" spans="2:16" ht="16.5" customHeight="1">
      <c r="B338" s="92"/>
      <c r="C338" s="92"/>
      <c r="D338" s="92"/>
      <c r="E338" s="92"/>
      <c r="F338" s="92"/>
      <c r="G338" s="92"/>
      <c r="H338" s="92"/>
      <c r="I338" s="92"/>
      <c r="J338" s="92"/>
      <c r="K338" s="92"/>
      <c r="L338" s="92"/>
      <c r="M338" s="92"/>
      <c r="N338" s="73" t="s">
        <v>137</v>
      </c>
      <c r="O338" s="45"/>
      <c r="P338" s="73" t="s">
        <v>137</v>
      </c>
    </row>
    <row r="339" spans="2:16" ht="16.5" customHeight="1">
      <c r="B339" s="92"/>
      <c r="C339" s="92"/>
      <c r="D339" s="92"/>
      <c r="E339" s="92"/>
      <c r="F339" s="92"/>
      <c r="G339" s="92"/>
      <c r="H339" s="92"/>
      <c r="I339" s="92"/>
      <c r="J339" s="92"/>
      <c r="K339" s="92"/>
      <c r="L339" s="92"/>
      <c r="M339" s="92"/>
      <c r="N339" s="78" t="s">
        <v>27</v>
      </c>
      <c r="O339" s="73"/>
      <c r="P339" s="78" t="s">
        <v>27</v>
      </c>
    </row>
    <row r="340" spans="2:16" ht="16.5" customHeight="1">
      <c r="B340" s="342" t="s">
        <v>208</v>
      </c>
      <c r="C340" s="342"/>
      <c r="D340" s="342"/>
      <c r="E340" s="342"/>
      <c r="F340" s="342"/>
      <c r="G340" s="92"/>
      <c r="H340" s="92"/>
      <c r="I340" s="92"/>
      <c r="J340" s="92"/>
      <c r="K340" s="92"/>
      <c r="L340" s="92"/>
      <c r="M340" s="92"/>
      <c r="N340" s="92"/>
      <c r="O340" s="92"/>
      <c r="P340" s="92"/>
    </row>
    <row r="341" spans="2:16" ht="16.5" customHeight="1">
      <c r="B341" s="339" t="s">
        <v>206</v>
      </c>
      <c r="C341" s="339"/>
      <c r="D341" s="339"/>
      <c r="E341" s="339"/>
      <c r="F341" s="339"/>
      <c r="G341" s="92"/>
      <c r="H341" s="92"/>
      <c r="I341" s="92"/>
      <c r="J341" s="92"/>
      <c r="K341" s="92"/>
      <c r="L341" s="92"/>
      <c r="M341" s="92"/>
      <c r="N341" s="159">
        <v>114</v>
      </c>
      <c r="O341" s="92"/>
      <c r="P341" s="159">
        <v>114</v>
      </c>
    </row>
    <row r="342" spans="2:16" ht="16.5" customHeight="1">
      <c r="B342" s="339" t="s">
        <v>207</v>
      </c>
      <c r="C342" s="339"/>
      <c r="D342" s="339"/>
      <c r="E342" s="339"/>
      <c r="F342" s="339"/>
      <c r="G342" s="92"/>
      <c r="H342" s="92"/>
      <c r="I342" s="92"/>
      <c r="J342" s="92"/>
      <c r="K342" s="92"/>
      <c r="L342" s="92"/>
      <c r="M342" s="92"/>
      <c r="N342" s="160">
        <v>-92</v>
      </c>
      <c r="O342" s="161"/>
      <c r="P342" s="160">
        <v>-92</v>
      </c>
    </row>
    <row r="343" spans="2:16" ht="15.75" customHeight="1" thickBot="1">
      <c r="B343" s="339" t="s">
        <v>262</v>
      </c>
      <c r="C343" s="339"/>
      <c r="D343" s="339"/>
      <c r="E343" s="339"/>
      <c r="F343" s="339"/>
      <c r="N343" s="169">
        <f>SUM(N341:N342)</f>
        <v>22</v>
      </c>
      <c r="O343" s="158"/>
      <c r="P343" s="200">
        <f>SUM(P341:P342)</f>
        <v>22</v>
      </c>
    </row>
    <row r="344" ht="14.25" customHeight="1" thickTop="1"/>
    <row r="345" spans="1:16" s="44" customFormat="1" ht="15" customHeight="1">
      <c r="A345" s="44" t="s">
        <v>75</v>
      </c>
      <c r="B345" s="44" t="s">
        <v>213</v>
      </c>
      <c r="G345" s="45"/>
      <c r="H345" s="45"/>
      <c r="I345" s="45"/>
      <c r="J345" s="77"/>
      <c r="K345" s="77"/>
      <c r="L345" s="78"/>
      <c r="M345" s="78"/>
      <c r="N345" s="156"/>
      <c r="P345" s="45"/>
    </row>
    <row r="346" spans="7:16" s="44" customFormat="1" ht="15" customHeight="1">
      <c r="G346" s="45"/>
      <c r="H346" s="45"/>
      <c r="I346" s="45"/>
      <c r="J346" s="77"/>
      <c r="K346" s="77"/>
      <c r="L346" s="78"/>
      <c r="M346" s="78"/>
      <c r="N346" s="156"/>
      <c r="P346" s="45"/>
    </row>
    <row r="347" spans="2:16" s="44" customFormat="1" ht="15" customHeight="1">
      <c r="B347" s="319" t="s">
        <v>332</v>
      </c>
      <c r="C347" s="295"/>
      <c r="D347" s="295"/>
      <c r="E347" s="295"/>
      <c r="F347" s="295"/>
      <c r="G347" s="295"/>
      <c r="H347" s="295"/>
      <c r="I347" s="295"/>
      <c r="J347" s="295"/>
      <c r="K347" s="295"/>
      <c r="L347" s="295"/>
      <c r="M347" s="295"/>
      <c r="N347" s="295"/>
      <c r="O347" s="295"/>
      <c r="P347" s="295"/>
    </row>
    <row r="348" spans="2:16" s="44" customFormat="1" ht="18" customHeight="1">
      <c r="B348" s="295"/>
      <c r="C348" s="295"/>
      <c r="D348" s="295"/>
      <c r="E348" s="295"/>
      <c r="F348" s="295"/>
      <c r="G348" s="295"/>
      <c r="H348" s="295"/>
      <c r="I348" s="295"/>
      <c r="J348" s="295"/>
      <c r="K348" s="295"/>
      <c r="L348" s="295"/>
      <c r="M348" s="295"/>
      <c r="N348" s="295"/>
      <c r="O348" s="295"/>
      <c r="P348" s="295"/>
    </row>
    <row r="349" spans="2:16" s="44" customFormat="1" ht="15" customHeight="1">
      <c r="B349" s="339" t="s">
        <v>16</v>
      </c>
      <c r="C349" s="339"/>
      <c r="D349" s="339"/>
      <c r="E349" s="339"/>
      <c r="F349" s="339"/>
      <c r="G349" s="339"/>
      <c r="H349" s="339"/>
      <c r="I349" s="339"/>
      <c r="J349" s="339"/>
      <c r="K349" s="339"/>
      <c r="L349" s="78"/>
      <c r="M349" s="78"/>
      <c r="N349" s="156"/>
      <c r="P349" s="45"/>
    </row>
    <row r="350" spans="2:16" ht="16.5">
      <c r="B350" s="105"/>
      <c r="C350" s="92"/>
      <c r="D350" s="92"/>
      <c r="E350" s="92"/>
      <c r="F350" s="92"/>
      <c r="G350" s="92"/>
      <c r="H350" s="92"/>
      <c r="I350" s="92"/>
      <c r="J350" s="92"/>
      <c r="K350" s="92"/>
      <c r="L350" s="92"/>
      <c r="M350" s="92"/>
      <c r="N350" s="45" t="s">
        <v>229</v>
      </c>
      <c r="O350" s="92"/>
      <c r="P350" s="45" t="s">
        <v>217</v>
      </c>
    </row>
    <row r="351" spans="2:16" ht="16.5">
      <c r="B351" s="105"/>
      <c r="N351" s="78" t="s">
        <v>27</v>
      </c>
      <c r="P351" s="78" t="s">
        <v>27</v>
      </c>
    </row>
    <row r="352" spans="2:16" ht="16.5">
      <c r="B352" s="105" t="s">
        <v>31</v>
      </c>
      <c r="C352" s="50" t="s">
        <v>88</v>
      </c>
      <c r="N352" s="27">
        <v>29239</v>
      </c>
      <c r="O352" s="27"/>
      <c r="P352" s="27">
        <v>29239</v>
      </c>
    </row>
    <row r="353" spans="2:18" ht="16.5">
      <c r="B353" s="105" t="s">
        <v>86</v>
      </c>
      <c r="C353" s="50" t="s">
        <v>177</v>
      </c>
      <c r="N353" s="27">
        <v>12100</v>
      </c>
      <c r="O353" s="27"/>
      <c r="P353" s="27">
        <v>12100</v>
      </c>
      <c r="Q353" s="30" t="s">
        <v>107</v>
      </c>
      <c r="R353" s="30" t="s">
        <v>107</v>
      </c>
    </row>
    <row r="354" spans="2:18" ht="16.5">
      <c r="B354" s="105" t="s">
        <v>87</v>
      </c>
      <c r="C354" s="50" t="s">
        <v>89</v>
      </c>
      <c r="N354" s="27">
        <v>3866</v>
      </c>
      <c r="O354" s="27"/>
      <c r="P354" s="27">
        <v>4382</v>
      </c>
      <c r="R354" s="30" t="s">
        <v>107</v>
      </c>
    </row>
    <row r="355" spans="2:16" ht="12.75" customHeight="1">
      <c r="B355" s="105"/>
      <c r="N355" s="27"/>
      <c r="O355" s="27"/>
      <c r="P355" s="27"/>
    </row>
    <row r="356" spans="1:13" s="44" customFormat="1" ht="14.25">
      <c r="A356" s="44" t="s">
        <v>76</v>
      </c>
      <c r="B356" s="44" t="s">
        <v>17</v>
      </c>
      <c r="G356" s="45"/>
      <c r="H356" s="45"/>
      <c r="I356" s="45"/>
      <c r="J356" s="172"/>
      <c r="K356" s="77"/>
      <c r="L356" s="78"/>
      <c r="M356" s="78"/>
    </row>
    <row r="357" ht="12" customHeight="1"/>
    <row r="358" spans="2:16" ht="14.25" customHeight="1">
      <c r="B358" s="345" t="s">
        <v>25</v>
      </c>
      <c r="C358" s="346"/>
      <c r="D358" s="346"/>
      <c r="E358" s="346"/>
      <c r="F358" s="346"/>
      <c r="G358" s="346"/>
      <c r="H358" s="346"/>
      <c r="I358" s="346"/>
      <c r="J358" s="346"/>
      <c r="K358" s="346"/>
      <c r="L358" s="346"/>
      <c r="M358" s="346"/>
      <c r="N358" s="346"/>
      <c r="O358" s="346"/>
      <c r="P358" s="346"/>
    </row>
    <row r="359" spans="2:16" ht="15" customHeight="1">
      <c r="B359" s="103"/>
      <c r="C359" s="104"/>
      <c r="D359" s="104"/>
      <c r="E359" s="104"/>
      <c r="F359" s="104"/>
      <c r="G359" s="104"/>
      <c r="H359" s="104"/>
      <c r="I359" s="104"/>
      <c r="J359" s="104"/>
      <c r="K359" s="104"/>
      <c r="L359" s="104"/>
      <c r="M359" s="104"/>
      <c r="N359" s="104"/>
      <c r="O359" s="104"/>
      <c r="P359" s="104"/>
    </row>
    <row r="360" spans="1:13" s="44" customFormat="1" ht="14.25">
      <c r="A360" s="44" t="s">
        <v>77</v>
      </c>
      <c r="B360" s="44" t="s">
        <v>18</v>
      </c>
      <c r="G360" s="45"/>
      <c r="H360" s="45"/>
      <c r="I360" s="45"/>
      <c r="J360" s="77"/>
      <c r="K360" s="77"/>
      <c r="L360" s="78"/>
      <c r="M360" s="78"/>
    </row>
    <row r="361" spans="7:13" s="44" customFormat="1" ht="12" customHeight="1">
      <c r="G361" s="45"/>
      <c r="H361" s="45"/>
      <c r="I361" s="45"/>
      <c r="J361" s="77"/>
      <c r="K361" s="77"/>
      <c r="L361" s="78"/>
      <c r="M361" s="78"/>
    </row>
    <row r="362" spans="2:16" s="44" customFormat="1" ht="16.5" customHeight="1">
      <c r="B362" s="340" t="s">
        <v>236</v>
      </c>
      <c r="C362" s="341"/>
      <c r="D362" s="341"/>
      <c r="E362" s="341"/>
      <c r="F362" s="341"/>
      <c r="G362" s="341"/>
      <c r="H362" s="341"/>
      <c r="I362" s="341"/>
      <c r="J362" s="341"/>
      <c r="K362" s="341"/>
      <c r="L362" s="341"/>
      <c r="M362" s="341"/>
      <c r="N362" s="341"/>
      <c r="O362" s="341"/>
      <c r="P362" s="341"/>
    </row>
    <row r="363" spans="2:16" ht="16.5" customHeight="1">
      <c r="B363" s="341"/>
      <c r="C363" s="341"/>
      <c r="D363" s="341"/>
      <c r="E363" s="341"/>
      <c r="F363" s="341"/>
      <c r="G363" s="341"/>
      <c r="H363" s="341"/>
      <c r="I363" s="341"/>
      <c r="J363" s="341"/>
      <c r="K363" s="341"/>
      <c r="L363" s="341"/>
      <c r="M363" s="341"/>
      <c r="N363" s="341"/>
      <c r="O363" s="341"/>
      <c r="P363" s="341"/>
    </row>
    <row r="364" spans="7:16" ht="16.5">
      <c r="G364" s="105" t="s">
        <v>107</v>
      </c>
      <c r="H364" s="105"/>
      <c r="I364" s="105"/>
      <c r="J364" s="105" t="s">
        <v>107</v>
      </c>
      <c r="K364" s="105"/>
      <c r="L364" s="72" t="s">
        <v>107</v>
      </c>
      <c r="M364" s="72"/>
      <c r="N364" s="45" t="s">
        <v>229</v>
      </c>
      <c r="O364" s="97"/>
      <c r="P364" s="45" t="s">
        <v>217</v>
      </c>
    </row>
    <row r="365" spans="7:16" ht="16.5">
      <c r="G365" s="105" t="s">
        <v>107</v>
      </c>
      <c r="H365" s="105"/>
      <c r="I365" s="105"/>
      <c r="J365" s="105" t="s">
        <v>107</v>
      </c>
      <c r="K365" s="105"/>
      <c r="L365" s="72"/>
      <c r="M365" s="72"/>
      <c r="N365" s="72" t="s">
        <v>27</v>
      </c>
      <c r="O365" s="97"/>
      <c r="P365" s="72" t="s">
        <v>27</v>
      </c>
    </row>
    <row r="366" spans="2:16" ht="16.5">
      <c r="B366" s="44" t="s">
        <v>111</v>
      </c>
      <c r="G366" s="50"/>
      <c r="H366" s="50"/>
      <c r="I366" s="50"/>
      <c r="J366" s="106"/>
      <c r="K366" s="50"/>
      <c r="L366" s="106"/>
      <c r="M366" s="106"/>
      <c r="N366" s="106"/>
      <c r="O366" s="106"/>
      <c r="P366" s="106"/>
    </row>
    <row r="367" spans="2:16" ht="16.5">
      <c r="B367" s="50" t="s">
        <v>107</v>
      </c>
      <c r="C367" s="50" t="s">
        <v>113</v>
      </c>
      <c r="G367" s="105" t="s">
        <v>107</v>
      </c>
      <c r="H367" s="105"/>
      <c r="I367" s="105"/>
      <c r="J367" s="105" t="s">
        <v>107</v>
      </c>
      <c r="K367" s="106"/>
      <c r="L367" s="105" t="s">
        <v>107</v>
      </c>
      <c r="N367" s="106">
        <f>298+255+4375</f>
        <v>4928</v>
      </c>
      <c r="O367" s="106"/>
      <c r="P367" s="106">
        <f>11468+330+287</f>
        <v>12085</v>
      </c>
    </row>
    <row r="368" spans="2:16" ht="16.5">
      <c r="B368" s="50" t="s">
        <v>107</v>
      </c>
      <c r="C368" s="50" t="s">
        <v>112</v>
      </c>
      <c r="G368" s="50"/>
      <c r="H368" s="50"/>
      <c r="I368" s="50"/>
      <c r="J368" s="106"/>
      <c r="K368" s="106"/>
      <c r="L368" s="106"/>
      <c r="N368" s="106">
        <f>1309+5708+4338+323</f>
        <v>11678</v>
      </c>
      <c r="O368" s="106"/>
      <c r="P368" s="106">
        <f>927+2594+1120</f>
        <v>4641</v>
      </c>
    </row>
    <row r="369" spans="7:16" ht="16.5">
      <c r="G369" s="105" t="s">
        <v>107</v>
      </c>
      <c r="H369" s="105"/>
      <c r="I369" s="105"/>
      <c r="J369" s="105" t="s">
        <v>107</v>
      </c>
      <c r="K369" s="106"/>
      <c r="L369" s="105" t="s">
        <v>107</v>
      </c>
      <c r="M369" s="106"/>
      <c r="N369" s="275">
        <f>SUM(N367:N368)</f>
        <v>16606</v>
      </c>
      <c r="O369" s="106"/>
      <c r="P369" s="275">
        <f>SUM(P367:P368)</f>
        <v>16726</v>
      </c>
    </row>
    <row r="370" spans="2:16" ht="16.5">
      <c r="B370" s="44" t="s">
        <v>19</v>
      </c>
      <c r="G370" s="50"/>
      <c r="H370" s="50"/>
      <c r="I370" s="50"/>
      <c r="J370" s="106"/>
      <c r="K370" s="106"/>
      <c r="L370" s="106"/>
      <c r="M370" s="106"/>
      <c r="N370" s="106"/>
      <c r="O370" s="106"/>
      <c r="P370" s="106"/>
    </row>
    <row r="371" spans="2:16" ht="16.5">
      <c r="B371" s="50" t="s">
        <v>107</v>
      </c>
      <c r="C371" s="50" t="s">
        <v>113</v>
      </c>
      <c r="G371" s="105" t="s">
        <v>107</v>
      </c>
      <c r="H371" s="105"/>
      <c r="I371" s="105"/>
      <c r="J371" s="105" t="s">
        <v>107</v>
      </c>
      <c r="K371" s="106"/>
      <c r="L371" s="105" t="s">
        <v>107</v>
      </c>
      <c r="M371" s="106"/>
      <c r="N371" s="106">
        <v>593</v>
      </c>
      <c r="O371" s="106"/>
      <c r="P371" s="106">
        <v>655</v>
      </c>
    </row>
    <row r="372" spans="2:16" ht="16.5">
      <c r="B372" s="50" t="s">
        <v>107</v>
      </c>
      <c r="C372" s="50" t="s">
        <v>112</v>
      </c>
      <c r="G372" s="50"/>
      <c r="H372" s="50"/>
      <c r="I372" s="50"/>
      <c r="J372" s="106"/>
      <c r="K372" s="106"/>
      <c r="L372" s="106"/>
      <c r="M372" s="106"/>
      <c r="N372" s="106">
        <f>35000</f>
        <v>35000</v>
      </c>
      <c r="O372" s="106"/>
      <c r="P372" s="106">
        <v>35000</v>
      </c>
    </row>
    <row r="373" spans="7:18" ht="16.5">
      <c r="G373" s="50"/>
      <c r="H373" s="50"/>
      <c r="I373" s="50"/>
      <c r="J373" s="106"/>
      <c r="K373" s="106"/>
      <c r="L373" s="106"/>
      <c r="M373" s="106"/>
      <c r="N373" s="275">
        <f>N371+N372</f>
        <v>35593</v>
      </c>
      <c r="O373" s="106"/>
      <c r="P373" s="275">
        <f>P371+P372</f>
        <v>35655</v>
      </c>
      <c r="R373" s="30"/>
    </row>
    <row r="374" spans="2:18" ht="17.25" thickBot="1">
      <c r="B374" s="50" t="s">
        <v>95</v>
      </c>
      <c r="G374" s="50"/>
      <c r="H374" s="50"/>
      <c r="I374" s="50"/>
      <c r="J374" s="106"/>
      <c r="K374" s="106">
        <v>0</v>
      </c>
      <c r="L374" s="106"/>
      <c r="M374" s="106">
        <v>0</v>
      </c>
      <c r="N374" s="107">
        <f>N373+N369</f>
        <v>52199</v>
      </c>
      <c r="O374" s="106">
        <v>0</v>
      </c>
      <c r="P374" s="107">
        <f>P373+P369</f>
        <v>52381</v>
      </c>
      <c r="R374" s="30"/>
    </row>
    <row r="375" ht="16.5" customHeight="1" thickTop="1">
      <c r="L375" s="37"/>
    </row>
    <row r="376" spans="1:2" ht="16.5">
      <c r="A376" s="44" t="s">
        <v>78</v>
      </c>
      <c r="B376" s="44" t="s">
        <v>83</v>
      </c>
    </row>
    <row r="377" spans="1:2" ht="7.5" customHeight="1">
      <c r="A377" s="44"/>
      <c r="B377" s="44"/>
    </row>
    <row r="378" spans="2:16" ht="16.5">
      <c r="B378" s="319" t="s">
        <v>20</v>
      </c>
      <c r="C378" s="319"/>
      <c r="D378" s="319"/>
      <c r="E378" s="319"/>
      <c r="F378" s="319"/>
      <c r="G378" s="319"/>
      <c r="H378" s="319"/>
      <c r="I378" s="319"/>
      <c r="J378" s="319"/>
      <c r="K378" s="319"/>
      <c r="L378" s="319"/>
      <c r="M378" s="319"/>
      <c r="N378" s="319"/>
      <c r="O378" s="319"/>
      <c r="P378" s="319"/>
    </row>
    <row r="379" spans="2:16" ht="16.5">
      <c r="B379" s="43"/>
      <c r="C379" s="43"/>
      <c r="D379" s="43"/>
      <c r="E379" s="43"/>
      <c r="F379" s="43"/>
      <c r="G379" s="43"/>
      <c r="H379" s="43"/>
      <c r="I379" s="43"/>
      <c r="J379" s="43"/>
      <c r="K379" s="43"/>
      <c r="L379" s="43"/>
      <c r="M379" s="43"/>
      <c r="N379" s="43"/>
      <c r="O379" s="43"/>
      <c r="P379" s="43"/>
    </row>
    <row r="380" spans="1:13" s="44" customFormat="1" ht="15.75" customHeight="1">
      <c r="A380" s="44" t="s">
        <v>79</v>
      </c>
      <c r="B380" s="44" t="s">
        <v>84</v>
      </c>
      <c r="G380" s="45"/>
      <c r="H380" s="45"/>
      <c r="I380" s="45"/>
      <c r="J380" s="77"/>
      <c r="K380" s="77"/>
      <c r="L380" s="78"/>
      <c r="M380" s="78"/>
    </row>
    <row r="381" ht="9" customHeight="1"/>
    <row r="382" spans="2:16" ht="15.75" customHeight="1">
      <c r="B382" s="327" t="s">
        <v>223</v>
      </c>
      <c r="C382" s="327"/>
      <c r="D382" s="327"/>
      <c r="E382" s="327"/>
      <c r="F382" s="327"/>
      <c r="G382" s="327"/>
      <c r="H382" s="327"/>
      <c r="I382" s="327"/>
      <c r="J382" s="327"/>
      <c r="K382" s="327"/>
      <c r="L382" s="327"/>
      <c r="M382" s="327"/>
      <c r="N382" s="327"/>
      <c r="O382" s="327"/>
      <c r="P382" s="327"/>
    </row>
    <row r="383" spans="2:16" ht="15.75" customHeight="1">
      <c r="B383" s="327"/>
      <c r="C383" s="327"/>
      <c r="D383" s="327"/>
      <c r="E383" s="327"/>
      <c r="F383" s="327"/>
      <c r="G383" s="327"/>
      <c r="H383" s="327"/>
      <c r="I383" s="327"/>
      <c r="J383" s="327"/>
      <c r="K383" s="327"/>
      <c r="L383" s="327"/>
      <c r="M383" s="327"/>
      <c r="N383" s="327"/>
      <c r="O383" s="327"/>
      <c r="P383" s="327"/>
    </row>
    <row r="384" spans="2:16" ht="15.75" customHeight="1">
      <c r="B384" s="93"/>
      <c r="C384" s="93"/>
      <c r="D384" s="93"/>
      <c r="E384" s="93"/>
      <c r="F384" s="93"/>
      <c r="G384" s="93"/>
      <c r="H384" s="93"/>
      <c r="I384" s="93"/>
      <c r="J384" s="93"/>
      <c r="K384" s="93"/>
      <c r="L384" s="93"/>
      <c r="M384" s="93"/>
      <c r="N384" s="93"/>
      <c r="O384" s="93"/>
      <c r="P384" s="93"/>
    </row>
    <row r="385" spans="2:16" ht="16.5">
      <c r="B385" s="91"/>
      <c r="C385" s="91"/>
      <c r="D385" s="91"/>
      <c r="E385" s="91"/>
      <c r="F385" s="91"/>
      <c r="G385" s="108"/>
      <c r="H385" s="108"/>
      <c r="I385" s="108"/>
      <c r="J385" s="109"/>
      <c r="K385" s="109"/>
      <c r="L385" s="110"/>
      <c r="M385" s="110"/>
      <c r="N385" s="91"/>
      <c r="O385" s="91"/>
      <c r="P385" s="91"/>
    </row>
    <row r="386" spans="1:2" ht="16.5">
      <c r="A386" s="44" t="s">
        <v>80</v>
      </c>
      <c r="B386" s="44" t="s">
        <v>116</v>
      </c>
    </row>
    <row r="387" spans="1:2" ht="12" customHeight="1">
      <c r="A387" s="44"/>
      <c r="B387" s="44"/>
    </row>
    <row r="388" spans="1:16" ht="17.25" customHeight="1">
      <c r="A388" s="105"/>
      <c r="B388" s="319" t="s">
        <v>237</v>
      </c>
      <c r="C388" s="344"/>
      <c r="D388" s="344"/>
      <c r="E388" s="344"/>
      <c r="F388" s="344"/>
      <c r="G388" s="344"/>
      <c r="H388" s="344"/>
      <c r="I388" s="344"/>
      <c r="J388" s="344"/>
      <c r="K388" s="344"/>
      <c r="L388" s="344"/>
      <c r="M388" s="344"/>
      <c r="N388" s="344"/>
      <c r="O388" s="344"/>
      <c r="P388" s="344"/>
    </row>
    <row r="389" spans="1:16" ht="17.25" customHeight="1">
      <c r="A389" s="105"/>
      <c r="B389" s="43"/>
      <c r="C389" s="76"/>
      <c r="D389" s="76"/>
      <c r="E389" s="76"/>
      <c r="F389" s="76"/>
      <c r="G389" s="76"/>
      <c r="H389" s="76"/>
      <c r="I389" s="76"/>
      <c r="J389" s="76"/>
      <c r="K389" s="76"/>
      <c r="L389" s="76"/>
      <c r="M389" s="76"/>
      <c r="N389" s="76"/>
      <c r="O389" s="76"/>
      <c r="P389" s="76"/>
    </row>
    <row r="390" spans="1:9" ht="16.5">
      <c r="A390" s="44" t="s">
        <v>81</v>
      </c>
      <c r="B390" s="44" t="s">
        <v>40</v>
      </c>
      <c r="C390" s="43"/>
      <c r="D390" s="43"/>
      <c r="E390" s="43"/>
      <c r="F390" s="43"/>
      <c r="G390" s="43"/>
      <c r="H390" s="43"/>
      <c r="I390" s="43"/>
    </row>
    <row r="391" spans="1:9" ht="16.5">
      <c r="A391" s="44"/>
      <c r="B391" s="44"/>
      <c r="C391" s="43"/>
      <c r="D391" s="43"/>
      <c r="E391" s="43"/>
      <c r="F391" s="43"/>
      <c r="G391" s="43"/>
      <c r="H391" s="43"/>
      <c r="I391" s="43"/>
    </row>
    <row r="392" spans="1:9" ht="16.5">
      <c r="A392" s="44" t="s">
        <v>28</v>
      </c>
      <c r="B392" s="44" t="s">
        <v>171</v>
      </c>
      <c r="C392" s="43"/>
      <c r="D392" s="43"/>
      <c r="E392" s="43"/>
      <c r="F392" s="43"/>
      <c r="G392" s="43"/>
      <c r="H392" s="43"/>
      <c r="I392" s="43"/>
    </row>
    <row r="393" spans="1:9" ht="10.5" customHeight="1">
      <c r="A393" s="44"/>
      <c r="B393" s="44"/>
      <c r="C393" s="43"/>
      <c r="D393" s="43"/>
      <c r="E393" s="43"/>
      <c r="F393" s="43"/>
      <c r="G393" s="43"/>
      <c r="H393" s="43"/>
      <c r="I393" s="43"/>
    </row>
    <row r="394" spans="1:16" ht="16.5">
      <c r="A394" s="44"/>
      <c r="B394" s="319" t="s">
        <v>225</v>
      </c>
      <c r="C394" s="319"/>
      <c r="D394" s="319"/>
      <c r="E394" s="319"/>
      <c r="F394" s="319"/>
      <c r="G394" s="319"/>
      <c r="H394" s="319"/>
      <c r="I394" s="319"/>
      <c r="J394" s="319"/>
      <c r="K394" s="319"/>
      <c r="L394" s="319"/>
      <c r="M394" s="319"/>
      <c r="N394" s="319"/>
      <c r="O394" s="319"/>
      <c r="P394" s="319"/>
    </row>
    <row r="395" spans="1:16" ht="16.5">
      <c r="A395" s="44"/>
      <c r="B395" s="319"/>
      <c r="C395" s="319"/>
      <c r="D395" s="319"/>
      <c r="E395" s="319"/>
      <c r="F395" s="319"/>
      <c r="G395" s="319"/>
      <c r="H395" s="319"/>
      <c r="I395" s="319"/>
      <c r="J395" s="319"/>
      <c r="K395" s="319"/>
      <c r="L395" s="319"/>
      <c r="M395" s="319"/>
      <c r="N395" s="319"/>
      <c r="O395" s="319"/>
      <c r="P395" s="319"/>
    </row>
    <row r="396" spans="1:16" ht="16.5">
      <c r="A396" s="44"/>
      <c r="B396" s="43"/>
      <c r="C396" s="43"/>
      <c r="D396" s="43"/>
      <c r="E396" s="43"/>
      <c r="F396" s="43"/>
      <c r="G396" s="43"/>
      <c r="H396" s="43"/>
      <c r="I396" s="43"/>
      <c r="J396" s="43"/>
      <c r="K396" s="43"/>
      <c r="L396" s="43"/>
      <c r="M396" s="43"/>
      <c r="N396" s="43"/>
      <c r="O396" s="43"/>
      <c r="P396" s="43"/>
    </row>
    <row r="397" spans="1:16" ht="16.5">
      <c r="A397" s="44"/>
      <c r="B397" s="44"/>
      <c r="C397" s="43"/>
      <c r="D397" s="43"/>
      <c r="E397" s="43"/>
      <c r="F397" s="43"/>
      <c r="G397" s="43"/>
      <c r="H397" s="43"/>
      <c r="I397" s="43"/>
      <c r="J397" s="45" t="s">
        <v>111</v>
      </c>
      <c r="K397" s="45"/>
      <c r="L397" s="45" t="s">
        <v>235</v>
      </c>
      <c r="M397" s="45"/>
      <c r="N397" s="45" t="s">
        <v>47</v>
      </c>
      <c r="O397" s="45"/>
      <c r="P397" s="45" t="s">
        <v>47</v>
      </c>
    </row>
    <row r="398" spans="1:16" ht="16.5">
      <c r="A398" s="44"/>
      <c r="B398" s="44"/>
      <c r="C398" s="43"/>
      <c r="D398" s="43"/>
      <c r="E398" s="43"/>
      <c r="F398" s="43"/>
      <c r="G398" s="43"/>
      <c r="H398" s="43"/>
      <c r="I398" s="43"/>
      <c r="J398" s="45" t="s">
        <v>99</v>
      </c>
      <c r="K398" s="45"/>
      <c r="L398" s="45" t="s">
        <v>98</v>
      </c>
      <c r="M398" s="45"/>
      <c r="N398" s="45" t="s">
        <v>99</v>
      </c>
      <c r="O398" s="45"/>
      <c r="P398" s="45" t="s">
        <v>235</v>
      </c>
    </row>
    <row r="399" spans="1:16" ht="16.5">
      <c r="A399" s="44"/>
      <c r="B399" s="44"/>
      <c r="C399" s="43"/>
      <c r="D399" s="43"/>
      <c r="E399" s="43"/>
      <c r="F399" s="43"/>
      <c r="G399" s="43"/>
      <c r="H399" s="43"/>
      <c r="I399" s="43"/>
      <c r="J399" s="45" t="s">
        <v>97</v>
      </c>
      <c r="K399" s="45"/>
      <c r="L399" s="45" t="s">
        <v>90</v>
      </c>
      <c r="M399" s="45"/>
      <c r="N399" s="45" t="s">
        <v>97</v>
      </c>
      <c r="O399" s="45"/>
      <c r="P399" s="45" t="s">
        <v>96</v>
      </c>
    </row>
    <row r="400" spans="1:16" ht="16.5">
      <c r="A400" s="44"/>
      <c r="B400" s="44"/>
      <c r="C400" s="43"/>
      <c r="D400" s="43"/>
      <c r="E400" s="43"/>
      <c r="F400" s="43"/>
      <c r="G400" s="43"/>
      <c r="H400" s="43"/>
      <c r="I400" s="43"/>
      <c r="J400" s="45" t="s">
        <v>230</v>
      </c>
      <c r="K400" s="45"/>
      <c r="L400" s="45" t="s">
        <v>230</v>
      </c>
      <c r="M400" s="45"/>
      <c r="N400" s="45" t="s">
        <v>238</v>
      </c>
      <c r="O400" s="45"/>
      <c r="P400" s="45" t="s">
        <v>238</v>
      </c>
    </row>
    <row r="401" spans="1:9" ht="16.5">
      <c r="A401" s="44"/>
      <c r="B401" s="44"/>
      <c r="C401" s="43"/>
      <c r="D401" s="43"/>
      <c r="E401" s="43"/>
      <c r="F401" s="43"/>
      <c r="G401" s="100"/>
      <c r="H401" s="100"/>
      <c r="I401" s="100"/>
    </row>
    <row r="402" spans="3:18" ht="16.5">
      <c r="C402" s="50" t="s">
        <v>21</v>
      </c>
      <c r="J402" s="276">
        <f>J404/J406*100</f>
        <v>-6.45</v>
      </c>
      <c r="K402" s="111"/>
      <c r="L402" s="276">
        <f>L404/L406*100</f>
        <v>-6.45</v>
      </c>
      <c r="M402" s="45"/>
      <c r="N402" s="276">
        <f>N404/N406*100</f>
        <v>-5.346153846153847</v>
      </c>
      <c r="O402" s="170"/>
      <c r="P402" s="276">
        <f>P404/P406*100</f>
        <v>-5.346153846153847</v>
      </c>
      <c r="R402" s="50" t="s">
        <v>107</v>
      </c>
    </row>
    <row r="403" spans="10:16" ht="16.5">
      <c r="J403" s="61"/>
      <c r="K403" s="27"/>
      <c r="N403" s="61"/>
      <c r="O403" s="61"/>
      <c r="P403" s="61"/>
    </row>
    <row r="404" spans="2:16" ht="16.5">
      <c r="B404" s="50" t="s">
        <v>31</v>
      </c>
      <c r="C404" s="50" t="s">
        <v>226</v>
      </c>
      <c r="J404" s="61">
        <f>'Income Statement'!E29</f>
        <v>-3354</v>
      </c>
      <c r="K404" s="61"/>
      <c r="L404" s="61">
        <f>'Income Statement'!I29</f>
        <v>-3354</v>
      </c>
      <c r="N404" s="61">
        <f>'Income Statement'!G29</f>
        <v>-2780</v>
      </c>
      <c r="O404" s="61"/>
      <c r="P404" s="61">
        <f>'Income Statement'!K29</f>
        <v>-2780</v>
      </c>
    </row>
    <row r="405" spans="10:16" ht="16.5">
      <c r="J405" s="27"/>
      <c r="K405" s="27"/>
      <c r="N405" s="27"/>
      <c r="O405" s="27"/>
      <c r="P405" s="27"/>
    </row>
    <row r="406" spans="2:16" ht="16.5">
      <c r="B406" s="50" t="s">
        <v>86</v>
      </c>
      <c r="C406" s="50" t="s">
        <v>41</v>
      </c>
      <c r="J406" s="28">
        <f>52000</f>
        <v>52000</v>
      </c>
      <c r="K406" s="28"/>
      <c r="L406" s="28">
        <f>52000</f>
        <v>52000</v>
      </c>
      <c r="M406" s="28"/>
      <c r="N406" s="28">
        <f>52000</f>
        <v>52000</v>
      </c>
      <c r="O406" s="28"/>
      <c r="P406" s="28">
        <f>52000</f>
        <v>52000</v>
      </c>
    </row>
    <row r="407" spans="10:16" ht="16.5">
      <c r="J407" s="28"/>
      <c r="K407" s="28"/>
      <c r="N407" s="28"/>
      <c r="O407" s="28"/>
      <c r="P407" s="28"/>
    </row>
    <row r="408" spans="1:16" ht="16.5">
      <c r="A408" s="44" t="s">
        <v>30</v>
      </c>
      <c r="B408" s="44" t="s">
        <v>172</v>
      </c>
      <c r="J408" s="28"/>
      <c r="K408" s="28"/>
      <c r="L408" s="28"/>
      <c r="M408" s="28"/>
      <c r="N408" s="28"/>
      <c r="O408" s="28"/>
      <c r="P408" s="28"/>
    </row>
    <row r="409" spans="1:16" ht="15.75" customHeight="1">
      <c r="A409" s="44"/>
      <c r="B409" s="44"/>
      <c r="J409" s="28"/>
      <c r="K409" s="28"/>
      <c r="L409" s="28"/>
      <c r="M409" s="28"/>
      <c r="N409" s="28"/>
      <c r="O409" s="28"/>
      <c r="P409" s="28"/>
    </row>
    <row r="410" spans="1:16" ht="16.5" customHeight="1">
      <c r="A410" s="52" t="s">
        <v>107</v>
      </c>
      <c r="B410" s="340" t="s">
        <v>165</v>
      </c>
      <c r="C410" s="340"/>
      <c r="D410" s="340"/>
      <c r="E410" s="340"/>
      <c r="F410" s="340"/>
      <c r="G410" s="340"/>
      <c r="H410" s="340"/>
      <c r="I410" s="340"/>
      <c r="J410" s="340"/>
      <c r="K410" s="340"/>
      <c r="L410" s="340"/>
      <c r="M410" s="340"/>
      <c r="N410" s="340"/>
      <c r="O410" s="340"/>
      <c r="P410" s="340"/>
    </row>
    <row r="411" spans="1:16" ht="16.5">
      <c r="A411" s="52"/>
      <c r="B411" s="340"/>
      <c r="C411" s="340"/>
      <c r="D411" s="340"/>
      <c r="E411" s="340"/>
      <c r="F411" s="340"/>
      <c r="G411" s="340"/>
      <c r="H411" s="340"/>
      <c r="I411" s="340"/>
      <c r="J411" s="340"/>
      <c r="K411" s="340"/>
      <c r="L411" s="340"/>
      <c r="M411" s="340"/>
      <c r="N411" s="340"/>
      <c r="O411" s="340"/>
      <c r="P411" s="340"/>
    </row>
    <row r="412" spans="1:16" ht="16.5">
      <c r="A412" s="52"/>
      <c r="B412" s="53"/>
      <c r="C412" s="53"/>
      <c r="D412" s="53"/>
      <c r="E412" s="53"/>
      <c r="F412" s="53"/>
      <c r="G412" s="53"/>
      <c r="H412" s="53"/>
      <c r="I412" s="53"/>
      <c r="J412" s="53"/>
      <c r="K412" s="53"/>
      <c r="L412" s="53"/>
      <c r="M412" s="53"/>
      <c r="N412" s="53"/>
      <c r="O412" s="53"/>
      <c r="P412" s="53"/>
    </row>
    <row r="413" spans="1:16" ht="16.5">
      <c r="A413" s="44" t="s">
        <v>157</v>
      </c>
      <c r="B413" s="44" t="s">
        <v>158</v>
      </c>
      <c r="J413" s="28"/>
      <c r="K413" s="28"/>
      <c r="L413" s="28"/>
      <c r="M413" s="28"/>
      <c r="N413" s="28"/>
      <c r="O413" s="28"/>
      <c r="P413" s="28"/>
    </row>
    <row r="414" spans="1:16" ht="11.25" customHeight="1">
      <c r="A414" s="44"/>
      <c r="J414" s="28"/>
      <c r="K414" s="28"/>
      <c r="L414" s="28"/>
      <c r="M414" s="28"/>
      <c r="N414" s="28"/>
      <c r="O414" s="28"/>
      <c r="P414" s="28"/>
    </row>
    <row r="415" spans="1:21" ht="16.5" customHeight="1">
      <c r="A415" s="44" t="s">
        <v>107</v>
      </c>
      <c r="B415" s="343" t="s">
        <v>333</v>
      </c>
      <c r="C415" s="343"/>
      <c r="D415" s="343"/>
      <c r="E415" s="343"/>
      <c r="F415" s="343"/>
      <c r="G415" s="343"/>
      <c r="H415" s="343"/>
      <c r="I415" s="343"/>
      <c r="J415" s="343"/>
      <c r="K415" s="343"/>
      <c r="L415" s="343"/>
      <c r="M415" s="343"/>
      <c r="N415" s="343"/>
      <c r="O415" s="343"/>
      <c r="P415" s="343"/>
      <c r="U415" s="50" t="s">
        <v>107</v>
      </c>
    </row>
    <row r="416" spans="2:21" ht="16.5">
      <c r="B416" s="343"/>
      <c r="C416" s="343"/>
      <c r="D416" s="343"/>
      <c r="E416" s="343"/>
      <c r="F416" s="343"/>
      <c r="G416" s="343"/>
      <c r="H416" s="343"/>
      <c r="I416" s="343"/>
      <c r="J416" s="343"/>
      <c r="K416" s="343"/>
      <c r="L416" s="343"/>
      <c r="M416" s="343"/>
      <c r="N416" s="343"/>
      <c r="O416" s="343"/>
      <c r="P416" s="343"/>
      <c r="U416" s="50" t="s">
        <v>107</v>
      </c>
    </row>
  </sheetData>
  <mergeCells count="97">
    <mergeCell ref="B286:P288"/>
    <mergeCell ref="B270:P270"/>
    <mergeCell ref="C278:L278"/>
    <mergeCell ref="B311:P311"/>
    <mergeCell ref="B295:P300"/>
    <mergeCell ref="C279:P279"/>
    <mergeCell ref="B347:P348"/>
    <mergeCell ref="B259:P259"/>
    <mergeCell ref="B326:P329"/>
    <mergeCell ref="B304:P307"/>
    <mergeCell ref="N261:N262"/>
    <mergeCell ref="C268:L268"/>
    <mergeCell ref="C271:L271"/>
    <mergeCell ref="B265:F265"/>
    <mergeCell ref="B273:L273"/>
    <mergeCell ref="C274:L275"/>
    <mergeCell ref="B334:P334"/>
    <mergeCell ref="B302:F302"/>
    <mergeCell ref="B415:P416"/>
    <mergeCell ref="B410:P411"/>
    <mergeCell ref="B394:P395"/>
    <mergeCell ref="B388:P388"/>
    <mergeCell ref="B358:P358"/>
    <mergeCell ref="B341:F341"/>
    <mergeCell ref="B342:F342"/>
    <mergeCell ref="B349:K349"/>
    <mergeCell ref="C232:J232"/>
    <mergeCell ref="C234:J234"/>
    <mergeCell ref="B253:J253"/>
    <mergeCell ref="B382:P383"/>
    <mergeCell ref="B378:P378"/>
    <mergeCell ref="B343:F343"/>
    <mergeCell ref="N335:N336"/>
    <mergeCell ref="P335:P336"/>
    <mergeCell ref="B362:P363"/>
    <mergeCell ref="B340:F340"/>
    <mergeCell ref="P261:P262"/>
    <mergeCell ref="B267:P267"/>
    <mergeCell ref="B289:P291"/>
    <mergeCell ref="D133:H133"/>
    <mergeCell ref="B218:P221"/>
    <mergeCell ref="B204:P205"/>
    <mergeCell ref="B222:P223"/>
    <mergeCell ref="B231:J231"/>
    <mergeCell ref="B228:P228"/>
    <mergeCell ref="B164:P166"/>
    <mergeCell ref="A1:P1"/>
    <mergeCell ref="A2:P2"/>
    <mergeCell ref="B17:P20"/>
    <mergeCell ref="C41:P43"/>
    <mergeCell ref="C44:P45"/>
    <mergeCell ref="B9:P12"/>
    <mergeCell ref="B13:P16"/>
    <mergeCell ref="B21:P25"/>
    <mergeCell ref="B26:P30"/>
    <mergeCell ref="C32:P33"/>
    <mergeCell ref="C35:K35"/>
    <mergeCell ref="C37:P40"/>
    <mergeCell ref="B199:P200"/>
    <mergeCell ref="B170:P170"/>
    <mergeCell ref="C123:P123"/>
    <mergeCell ref="D132:H132"/>
    <mergeCell ref="B154:P155"/>
    <mergeCell ref="B149:P150"/>
    <mergeCell ref="B159:P160"/>
    <mergeCell ref="D134:H134"/>
    <mergeCell ref="C137:P138"/>
    <mergeCell ref="R17:AF19"/>
    <mergeCell ref="B277:L277"/>
    <mergeCell ref="B145:P145"/>
    <mergeCell ref="B255:K256"/>
    <mergeCell ref="B239:P240"/>
    <mergeCell ref="B247:K248"/>
    <mergeCell ref="B244:J245"/>
    <mergeCell ref="B250:K251"/>
    <mergeCell ref="C115:K115"/>
    <mergeCell ref="B209:P216"/>
    <mergeCell ref="C46:P48"/>
    <mergeCell ref="E135:H135"/>
    <mergeCell ref="C80:P83"/>
    <mergeCell ref="C100:P104"/>
    <mergeCell ref="C117:P121"/>
    <mergeCell ref="C84:P93"/>
    <mergeCell ref="C95:P96"/>
    <mergeCell ref="C110:P112"/>
    <mergeCell ref="C78:P79"/>
    <mergeCell ref="C125:P125"/>
    <mergeCell ref="D54:H54"/>
    <mergeCell ref="E55:H55"/>
    <mergeCell ref="D57:H57"/>
    <mergeCell ref="C105:P109"/>
    <mergeCell ref="C98:K98"/>
    <mergeCell ref="C68:P72"/>
    <mergeCell ref="C73:P74"/>
    <mergeCell ref="E58:H58"/>
    <mergeCell ref="C62:F62"/>
    <mergeCell ref="C64:P67"/>
  </mergeCells>
  <printOptions horizontalCentered="1"/>
  <pageMargins left="0.4" right="0.4" top="0.5" bottom="0.551181102" header="0.511811023622047" footer="0.35"/>
  <pageSetup fitToHeight="7" horizontalDpi="600" verticalDpi="600" orientation="portrait" paperSize="9" scale="80" r:id="rId1"/>
  <headerFooter alignWithMargins="0">
    <oddFooter>&amp;L&amp;8&amp;D&amp;T&amp;C&amp;8&amp;P+4&amp;R&amp;8&amp;F &amp;A</oddFooter>
  </headerFooter>
  <rowBreaks count="5" manualBreakCount="5">
    <brk id="113" max="255" man="1"/>
    <brk id="224" max="255" man="1"/>
    <brk id="280" max="255" man="1"/>
    <brk id="330" max="255" man="1"/>
    <brk id="3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Pre-Installed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Pre-Installed User</dc:creator>
  <cp:keywords/>
  <dc:description/>
  <cp:lastModifiedBy>User</cp:lastModifiedBy>
  <cp:lastPrinted>2006-05-29T09:49:30Z</cp:lastPrinted>
  <dcterms:created xsi:type="dcterms:W3CDTF">1997-08-04T16:52:49Z</dcterms:created>
  <dcterms:modified xsi:type="dcterms:W3CDTF">2006-05-29T09:54:07Z</dcterms:modified>
  <cp:category/>
  <cp:version/>
  <cp:contentType/>
  <cp:contentStatus/>
</cp:coreProperties>
</file>